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7635" windowHeight="7485" tabRatio="642" activeTab="2"/>
  </bookViews>
  <sheets>
    <sheet name="ODT" sheetId="1" r:id="rId1"/>
    <sheet name="ONT" sheetId="2" r:id="rId2"/>
    <sheet name="NNP" sheetId="3" r:id="rId3"/>
    <sheet name="HUY BO" sheetId="4" r:id="rId4"/>
    <sheet name="DNN" sheetId="5" state="hidden" r:id="rId5"/>
    <sheet name="Tổng hợp" sheetId="6" state="hidden" r:id="rId6"/>
    <sheet name="Tong hop NQ" sheetId="7" state="hidden" r:id="rId7"/>
  </sheets>
  <definedNames>
    <definedName name="_xlnm._FilterDatabase" localSheetId="2" hidden="1">'NNP'!$A$7:$AX$7</definedName>
    <definedName name="_xlnm.Print_Area" localSheetId="3">'HUY BO'!$A$1:$BD$12</definedName>
    <definedName name="_xlnm.Print_Area" localSheetId="2">'NNP'!$A$1:$AA$28</definedName>
    <definedName name="_xlnm.Print_Area" localSheetId="0">'ODT'!$A$1:$BN$76</definedName>
    <definedName name="_xlnm.Print_Area" localSheetId="1">'ONT'!$A$1:$BD$261</definedName>
    <definedName name="_xlnm.Print_Titles" localSheetId="4">'DNN'!$5:$5</definedName>
    <definedName name="_xlnm.Print_Titles" localSheetId="3">'HUY BO'!$5:$7</definedName>
    <definedName name="_xlnm.Print_Titles" localSheetId="2">'NNP'!$6:$6</definedName>
    <definedName name="_xlnm.Print_Titles" localSheetId="0">'ODT'!$5:$7</definedName>
    <definedName name="_xlnm.Print_Titles" localSheetId="1">'ONT'!$5:$7</definedName>
  </definedNames>
  <calcPr fullCalcOnLoad="1"/>
</workbook>
</file>

<file path=xl/comments2.xml><?xml version="1.0" encoding="utf-8"?>
<comments xmlns="http://schemas.openxmlformats.org/spreadsheetml/2006/main">
  <authors>
    <author>Administrator</author>
  </authors>
  <commentList>
    <comment ref="AE195" authorId="0">
      <text>
        <r>
          <rPr>
            <b/>
            <sz val="9"/>
            <rFont val="Tahoma"/>
            <family val="2"/>
          </rPr>
          <t>Administrator:</t>
        </r>
        <r>
          <rPr>
            <sz val="9"/>
            <rFont val="Tahoma"/>
            <family val="2"/>
          </rPr>
          <t xml:space="preserve">
1.5-2
</t>
        </r>
      </text>
    </comment>
  </commentList>
</comments>
</file>

<file path=xl/comments6.xml><?xml version="1.0" encoding="utf-8"?>
<comments xmlns="http://schemas.openxmlformats.org/spreadsheetml/2006/main">
  <authors>
    <author>Administrator</author>
  </authors>
  <commentList>
    <comment ref="B4" authorId="0">
      <text>
        <r>
          <rPr>
            <b/>
            <sz val="9"/>
            <rFont val="Tahoma"/>
            <family val="2"/>
          </rPr>
          <t>Administrator:</t>
        </r>
        <r>
          <rPr>
            <sz val="9"/>
            <rFont val="Tahoma"/>
            <family val="2"/>
          </rPr>
          <t xml:space="preserve">
9</t>
        </r>
      </text>
    </comment>
  </commentList>
</comments>
</file>

<file path=xl/sharedStrings.xml><?xml version="1.0" encoding="utf-8"?>
<sst xmlns="http://schemas.openxmlformats.org/spreadsheetml/2006/main" count="2337" uniqueCount="1110">
  <si>
    <t>STT</t>
  </si>
  <si>
    <t>Tuyến T2</t>
  </si>
  <si>
    <t>Tuyến T3</t>
  </si>
  <si>
    <t>Tuyến T4</t>
  </si>
  <si>
    <t>Đường N6</t>
  </si>
  <si>
    <t>a</t>
  </si>
  <si>
    <t>Khu vực 1</t>
  </si>
  <si>
    <t>b</t>
  </si>
  <si>
    <t>Khu vực 2</t>
  </si>
  <si>
    <t>Thị trấn Bát Xát</t>
  </si>
  <si>
    <t>Đường 156</t>
  </si>
  <si>
    <t>Đoạn từ cuối phạm vi có cống hộp 2 bên đến hết địa phận thị trấn (giáp xã Bản Qua lối đi Bản Vược)</t>
  </si>
  <si>
    <t>Đường Hùng Vương</t>
  </si>
  <si>
    <t>Đoạn từ đường rẽ vào nghĩa trang đến cây xăng</t>
  </si>
  <si>
    <t>Đoạn từ cây xăng đến đường rẽ vào tổ 7</t>
  </si>
  <si>
    <t>Đoạn từ đường rẽ vào tổ 7 đến đường Lý Thường Kiệt</t>
  </si>
  <si>
    <t>Đoạn từ đường Lý Thường Kiệt đến đường Lê Lợi</t>
  </si>
  <si>
    <t>Đoạn từ mốc QH số 03 đường Lê Lợi đến hết đoạn mở rộng (có cống hộp hai bên)</t>
  </si>
  <si>
    <t>Đường tuyến D14</t>
  </si>
  <si>
    <t>Từ ngã ba đường Hùng Vương (trạm vật tư nông nghiệp) đến nghĩa trang nhân dân</t>
  </si>
  <si>
    <t>Đường vào hồ ông Nhíp</t>
  </si>
  <si>
    <t>Từ đường 156 (gần cửa hàng Điện máy xanh) vào sâu 300m</t>
  </si>
  <si>
    <t>Đường Châu Giàng</t>
  </si>
  <si>
    <t>Tuyến nối đường Hùng Vương với đường Hoàng Liên</t>
  </si>
  <si>
    <t>Đường Lý Thường Kiệt</t>
  </si>
  <si>
    <t>Đường Hoàng Hoa Thám</t>
  </si>
  <si>
    <t>Từ giao với đường Trần Hưng Đạo đến giao với đường Lý Thường Kiệt</t>
  </si>
  <si>
    <t>Đường Điện Biên</t>
  </si>
  <si>
    <t>Đường Huyện ủy - UBND huyện</t>
  </si>
  <si>
    <t>Đường N3</t>
  </si>
  <si>
    <t>Đường Trần Hưng Đạo</t>
  </si>
  <si>
    <t>Đường Đông Thái</t>
  </si>
  <si>
    <t>Từ giao với đường Trần Hưng Đạo đến hết đường</t>
  </si>
  <si>
    <t>Đường D3</t>
  </si>
  <si>
    <t>Từ đường Hoàng Liên đến đường Đông Thái (giáp bệnh viện huyện)</t>
  </si>
  <si>
    <t>Đường Lê Lợi</t>
  </si>
  <si>
    <t>Từ ngã ba đường Hùng Vương đến đường Đông Thái</t>
  </si>
  <si>
    <t>Đường vào hồ Lá Luộc</t>
  </si>
  <si>
    <t>Từ đường 156 đến hết đất thị trấn</t>
  </si>
  <si>
    <t>Đường vào Bản Náng (xã Bản Qua)</t>
  </si>
  <si>
    <t>Từ đường Hùng Vương (nhà ông Phạm Đăng Lân) qua chỗ nhà ông Vũ Hồng Trình đến giao với đường tổ 7 đi Bản Náng (xã Bản Qua)</t>
  </si>
  <si>
    <t>Tuyến N1</t>
  </si>
  <si>
    <t>Đường Đông Phón</t>
  </si>
  <si>
    <t>Đoạn nối từ đường Hoàng Liên đến ngã ba đường nhánh nối đường Châu Giàng và đường Lý Thường Kiệt</t>
  </si>
  <si>
    <t>Đường tổ 10</t>
  </si>
  <si>
    <t>Từ ngã ba bệnh viện đến nút giao tỉnh lộ 156 và đường nhánh tổ 10 nút giao điểm đầu ngã ba tổ 10 (nhà ông Diệp) đến ngã ba nút giao đường tổ 10 (chỗ nhà ông Mừ)</t>
  </si>
  <si>
    <t>Tên đơn vị hành chính</t>
  </si>
  <si>
    <t>Xã Bản Qua</t>
  </si>
  <si>
    <t>Xã Bản Vược</t>
  </si>
  <si>
    <t>Xã Cốc Mỳ</t>
  </si>
  <si>
    <t>Xã Mường Vi</t>
  </si>
  <si>
    <t>Xã Tòng Sành</t>
  </si>
  <si>
    <t>Xã Quang Kim</t>
  </si>
  <si>
    <t>Xã Trịnh Tường</t>
  </si>
  <si>
    <t>Xã Bản Xèo</t>
  </si>
  <si>
    <t>Xã Mường Hum</t>
  </si>
  <si>
    <t>Xã Phìn Ngan</t>
  </si>
  <si>
    <t>Xã Pa Cheo</t>
  </si>
  <si>
    <t>Xã Nậm Pung</t>
  </si>
  <si>
    <t>Xã Dền Thàng</t>
  </si>
  <si>
    <t>Xã Sàng Ma Sáo</t>
  </si>
  <si>
    <t>Xã Dền sáng</t>
  </si>
  <si>
    <t>Xã Nậm Chạc</t>
  </si>
  <si>
    <t>Xã A Mú Sung</t>
  </si>
  <si>
    <t>Xã Y Tý</t>
  </si>
  <si>
    <t>Xã A Lù</t>
  </si>
  <si>
    <t>Xã Trung Lèng Hồ</t>
  </si>
  <si>
    <t>Khu tái định cư số 2</t>
  </si>
  <si>
    <t>Toàn xã</t>
  </si>
  <si>
    <t>Đường 156 đi Bản Vược</t>
  </si>
  <si>
    <t>Từ địa phận xã Bản Qua (giáp thị trấn) đến cầu vòm Bản Vai</t>
  </si>
  <si>
    <t>Từ cầu vòm Bản Vai đến cổng Đồn biên phòng Bát Xát</t>
  </si>
  <si>
    <t>Từ cổng Đồn biên phòng Bát Xát đến hết địa phận xã Bản Qua nối đi Bản Vược</t>
  </si>
  <si>
    <t>Khu quy hoạch tái định cư thôn Tân Hồng</t>
  </si>
  <si>
    <t>Các tuyến đường thuộc khu tái định cư Gang thép</t>
  </si>
  <si>
    <t>Đường Kim Thành, Ngòi Phát</t>
  </si>
  <si>
    <t>Từ hết khu TĐC số 3 (thôn Bản Qua) đến hết địa phận xã Bản Qua giáp xã Bản Vược</t>
  </si>
  <si>
    <t>a.1</t>
  </si>
  <si>
    <t>Tuyến T1</t>
  </si>
  <si>
    <t>Từ đường T3 đến đường T5</t>
  </si>
  <si>
    <t>Từ đường T3 đến đường T5 qua ngã tư hướng về T6</t>
  </si>
  <si>
    <t>Từ đường Kim Thành, Ngòi Phát đến đường T2</t>
  </si>
  <si>
    <t>Tuyến T5</t>
  </si>
  <si>
    <t>Từ đường Kim Thành, Ngòi Phát đến đường T6</t>
  </si>
  <si>
    <t>Tuyến T6</t>
  </si>
  <si>
    <t>Từ đường Kim Thành, Ngòi Phát đến đường T5</t>
  </si>
  <si>
    <t>a.2</t>
  </si>
  <si>
    <t>Khu tái định cư số 3</t>
  </si>
  <si>
    <t>Từ đường T6 đến đường T9</t>
  </si>
  <si>
    <t>Từ đường T9 đến đường T10</t>
  </si>
  <si>
    <t>Từ đường T6 đến đường T10</t>
  </si>
  <si>
    <t>Từ đường Kim Thành, Ngòi Phát đến đường T10</t>
  </si>
  <si>
    <t>Từ đường Kim Thành, Ngòi Phát đến đường T1</t>
  </si>
  <si>
    <t>Tuyến T7</t>
  </si>
  <si>
    <t>Từ đường T1 đến đường T4</t>
  </si>
  <si>
    <t>Tuyến T8</t>
  </si>
  <si>
    <t>Tuyến T9</t>
  </si>
  <si>
    <t>Từ đường Kim Thành, Ngòi Phát đến ngã ba giữa đường T1 và đường T2</t>
  </si>
  <si>
    <t>Tuyến T10</t>
  </si>
  <si>
    <t>Từ đường Kim Thành, Ngòi Phát đến cầu bê tông qua suối Bản Qua (trong phạm vi quy hoạch khu TĐC)</t>
  </si>
  <si>
    <t>Các vị trí đất nông thôn còn lại</t>
  </si>
  <si>
    <t>Nút giao thông Bản Vược</t>
  </si>
  <si>
    <t>Các vị trí đất xung quanh nút giao thông đã được đầu tư XD cống hộp hai bên</t>
  </si>
  <si>
    <t>Đường đi cửa khẩu (tuyến T2)</t>
  </si>
  <si>
    <t>Từ đoạn đã được đầu tư mở rộng (cống nước qua đường chỗ nhà ông Lìn) đi cửa khẩu</t>
  </si>
  <si>
    <t>Từ địa phận xã Bản Vược giáp xã Bản Qua đến ngã tư giữa đường Kim Thành - Ngòi Phát và đường bê tông (giao tuyến T2 theo QH chi tiết trung tâm xã Bản Vược năm 2008)</t>
  </si>
  <si>
    <t>Từ ngã tư giữa đường Kim Thành - Ngòi Phát và đường bê tông (giao tuyến T2 theo QH chi tiết trung tâm xã Bản Vược năm 2008) đến đoạn cua giao với đường T10</t>
  </si>
  <si>
    <t>Từ đoạn cua giao giữa đường T5 và T10 đến ngã ba cổng phòng khám đa khoa xã Bản Vược (tuyến T10 theo QH chi tiết trung tâm xã Bản Vược)</t>
  </si>
  <si>
    <t xml:space="preserve">Từ giáp tuyến T12 đến ngã ba giao với đường tỉnh lộ 156 cũ </t>
  </si>
  <si>
    <t>Đường TL156 cũ</t>
  </si>
  <si>
    <t>Từ địa phận xã Bản Vược (phía giáp Bản Qua) đến đầu cầu Bản Vược</t>
  </si>
  <si>
    <t xml:space="preserve">Từ đoạn được đầu tư mở rộng có cống hộp 2 bên đến ngã ba cổng trường tiểu học Bản Vược (T3 theo QH chi tiết xã Bản Vược năm 2008) </t>
  </si>
  <si>
    <t>Đường đi Mường Vi</t>
  </si>
  <si>
    <t>Từ đoạn hết cống hộp hai bên đi Mường Vi dài 150m</t>
  </si>
  <si>
    <t>Đường N1</t>
  </si>
  <si>
    <t>Đường bê tông vòng quanh chợ</t>
  </si>
  <si>
    <t>Tuyến đường T4</t>
  </si>
  <si>
    <t>Từ đường T1 đến đường T9</t>
  </si>
  <si>
    <t>Tuyến đường T5</t>
  </si>
  <si>
    <t>Từ đường Kim Thành - Ngòi Phát (T2) đến đường T4</t>
  </si>
  <si>
    <t>Tuyến đường T6</t>
  </si>
  <si>
    <t>Đoạn 1: Từ đường T5 đến đường T9</t>
  </si>
  <si>
    <t>Tuyến đường T7</t>
  </si>
  <si>
    <t>Tuyến đường T9</t>
  </si>
  <si>
    <t>Tuyến đường T1</t>
  </si>
  <si>
    <t>Từ tuyến đường T13 đến đường Kim Thành, Ngòi Phát</t>
  </si>
  <si>
    <t>Tuyến đường T12</t>
  </si>
  <si>
    <t>Từ Ngã ba đường T5 và đường T12 (Km13+600m) đến Km13+809</t>
  </si>
  <si>
    <t>Tuyến đường T13</t>
  </si>
  <si>
    <t>Từ đường đi cửa khẩu (tuyến T2) đến đường Kim Thành, Ngòi Phát</t>
  </si>
  <si>
    <t>Tuyến đường N7</t>
  </si>
  <si>
    <t>Từ đường đi cửa khẩu (tuyến T2) đến tuyến đường T13</t>
  </si>
  <si>
    <t>Đường phòng khám đa khoa xã Bản Vược</t>
  </si>
  <si>
    <t>Từ ngã ba phòng khám đa khoa xã Bản Vược giao giữa tuyến T10 và T12 đến ngã ba tỉnh lộ 156 (đối diện trường tiểu học xã Bản Vược)</t>
  </si>
  <si>
    <t>Các tuyến đường ngoài các tuyến đường trên tính theo địa giới hành chính quy hoạch của trung tâm cụm xã Bản Vược</t>
  </si>
  <si>
    <t>Đường Bản Vược - A Mú Sung đoạn từ chân dốc Kho Tầu đến cầu Ngòi Phát.</t>
  </si>
  <si>
    <t>Các vị trí đất nông thôn còn lại.</t>
  </si>
  <si>
    <t>Đường 158</t>
  </si>
  <si>
    <t>Từ Km 53+700 đến ngầm tràn trạm y tế xã Bản Xèo</t>
  </si>
  <si>
    <t>Đường Bản Vược - A Mú Sung</t>
  </si>
  <si>
    <t>Từ điểm giữa Bưu điện văn hóa xã kéo dài ra hai đầu 300m</t>
  </si>
  <si>
    <t>Đường Bản Vược - A Mú Sung đoạn từ địa phận xã Bản Vược đến cách trung tâm xã 300m.</t>
  </si>
  <si>
    <t>Đường tỉnh lộ 158 (tuyến D1 + N7)</t>
  </si>
  <si>
    <t>Đường trục chính từ cây xăng qua cầu sắt đi Dền Sáng đến hết ranh giới quy hoạch trung tâm xã Mường Hum</t>
  </si>
  <si>
    <t>Đường nhánh (tuyến D2)</t>
  </si>
  <si>
    <t>Từ ngã ba cổng UBND xã đến ngã ba giao đường TL 158 đi xã Dền Sáng</t>
  </si>
  <si>
    <t>Đường đi Dền Thàng (tuyến N4)</t>
  </si>
  <si>
    <t>Từ đường tỉnh lộ 158 đến đầu cầu Mường Hum đi xã Dền Thàng</t>
  </si>
  <si>
    <t>Từ đường trục chính nối với đường bê tông đi vào chợ</t>
  </si>
  <si>
    <t>Các tuyến còn lại</t>
  </si>
  <si>
    <t>Các tuyến đường ngoài các tuyến đường trên của trung tâm cụm xã Mường Hum (trong khu vực quy hoạch chi tiết trung tâm cụm xã Mường Hum)</t>
  </si>
  <si>
    <t>Tuyến đường D4</t>
  </si>
  <si>
    <t>Từ đầu cầu đi Dền Thàng (thuộc xã Mường Hum) đến nhà máy chè</t>
  </si>
  <si>
    <t>Từ cổng trường tiểu học đến cổng trường THCS</t>
  </si>
  <si>
    <t>Đường trục 156</t>
  </si>
  <si>
    <t>Đoạn từ cầu vòm Quang Kim đến hết đoạn đường có cống hộp hai bên, hướng đi từ xã Quang Kim vào thị trấn Bát Xát</t>
  </si>
  <si>
    <t>Đường trục 156 mới</t>
  </si>
  <si>
    <t>Từ đoạn cuối có công hộp đến ngã ba TL 156 mới giao với TL 156 cũ</t>
  </si>
  <si>
    <t>Từ ngã ba TL 156 mới giao với TL 156 cũ đến hết địa phận xã Quang Kim</t>
  </si>
  <si>
    <t xml:space="preserve">Đường Quang Kim - Cốc San </t>
  </si>
  <si>
    <t>Từ đường 156 đi Cốc San sâu vào 1km</t>
  </si>
  <si>
    <t>Đường đi Phìn Ngan</t>
  </si>
  <si>
    <t>Từ điểm đầu đường 156 đi Phìn Ngan đến hết mốc quy hoạch</t>
  </si>
  <si>
    <t>Đoạn tỉnh lộ 156 cũ tuyến chánh cho Tỉnh lộ 156 mới</t>
  </si>
  <si>
    <t>Đường D1, D2</t>
  </si>
  <si>
    <t>Khu trung tâm xã Quang Kim</t>
  </si>
  <si>
    <t>Đường N1, N2</t>
  </si>
  <si>
    <t>Khu tái định cư số 1</t>
  </si>
  <si>
    <t>Từ đầu cầu giáp khu thương mại Kim Thành đến giáp khu quy hoạch giáp khu TĐC sô 1 (thôn An Quang)</t>
  </si>
  <si>
    <t>Tuyến N2</t>
  </si>
  <si>
    <t>Tuyến N3</t>
  </si>
  <si>
    <t>Tuyến N4</t>
  </si>
  <si>
    <t>Từ đường T1 đến đường N3</t>
  </si>
  <si>
    <t>Từ đường Kim Thành, Ngòi Phát đến đường N4</t>
  </si>
  <si>
    <t>Đường 4D từ địa phận xã Cốc San đến địa phận huyện Sa Pa</t>
  </si>
  <si>
    <t>Đường trục chính (tuyến T1)</t>
  </si>
  <si>
    <t>Từ trường THCS đến ngã ba giao với đường T11</t>
  </si>
  <si>
    <t>Từ ngã ba giao với đường T11 đến giao với đường T4</t>
  </si>
  <si>
    <t>Từ giao với đường T4 đến ngầm tràn Trịnh Tường</t>
  </si>
  <si>
    <t>Đường nhánh (tuyến T3+T4)</t>
  </si>
  <si>
    <t>Đường từ trạm kiểm lâm đến đồn biên phòng (nhánh sau chợ)</t>
  </si>
  <si>
    <t>Đường bờ sông (tuyến T11)</t>
  </si>
  <si>
    <t>Từ ngã 3 (phòng khám) đi ra phía bờ sông đến trục chính phía đồn BP (nhánh sau khu dân cư)</t>
  </si>
  <si>
    <t>Đường đi Bản Vược</t>
  </si>
  <si>
    <t>Từ THCS đến cầu tràn liên hợp (thôn Tân Quang)</t>
  </si>
  <si>
    <t>Khu trung tâm UBND xã mới (tuyến T2)</t>
  </si>
  <si>
    <t>Đường từ nhà bà Nết đến UBND xã +200m</t>
  </si>
  <si>
    <t>Đường nhánh (tuyến T2)</t>
  </si>
  <si>
    <t>Từ ngã ba giao đường trục chính (tuyến T1) đến cổng UBND xã Trịnh Tường mới</t>
  </si>
  <si>
    <t>Đường nhánh (tuyến T5)</t>
  </si>
  <si>
    <t>Từ ngã ba giao đường trục chính (tuyến T1) (bên trái chợ) đi đến ngã ba giao đường T3 (nhà ông Bùi Xuân Đường)</t>
  </si>
  <si>
    <t>Đường tránh trung tâm cụm xã Trịnh Tường</t>
  </si>
  <si>
    <t>Từ đầu tuyến đến hết tuyến</t>
  </si>
  <si>
    <t>Khu trung tâm UBND xã (Từ đầu cầu treo đến trường TH, THCS bán trú xã Trung Lèng Hồ)</t>
  </si>
  <si>
    <t>Đường trục chính (tỉnh lộ 158)</t>
  </si>
  <si>
    <t>Tuyến D2</t>
  </si>
  <si>
    <t>Tuyến D2 cụm Y Tý</t>
  </si>
  <si>
    <t>Tuyến D4</t>
  </si>
  <si>
    <t>Đường đi thôn Choản Thèn</t>
  </si>
  <si>
    <t>Giá đất ở</t>
  </si>
  <si>
    <t>Giá đất
TM-DV</t>
  </si>
  <si>
    <t>Giá đất
SXKD PNN</t>
  </si>
  <si>
    <t> XÃ A LÙ</t>
  </si>
  <si>
    <t> XÃ A MÚ SUNG</t>
  </si>
  <si>
    <t>XÃ BẢN QUA</t>
  </si>
  <si>
    <t>XÃ BẢN VƯỢC</t>
  </si>
  <si>
    <t>XÃ BẢN XÈO</t>
  </si>
  <si>
    <t>XÃ CỐC MỲ</t>
  </si>
  <si>
    <t>XÃ DỀN THÀNG</t>
  </si>
  <si>
    <t>XÃ DỀN SÁNG</t>
  </si>
  <si>
    <t>XÃ MƯỜNG HUM</t>
  </si>
  <si>
    <t>XÃ MƯỜNG VI</t>
  </si>
  <si>
    <t>XÃ NẬM CHẠC</t>
  </si>
  <si>
    <t>XÃ NẬM PUNG</t>
  </si>
  <si>
    <t>XÃ PA CHEO</t>
  </si>
  <si>
    <t>XÃ PHÌN NGANG</t>
  </si>
  <si>
    <t>XÃ QUANG KIM</t>
  </si>
  <si>
    <t>XÃ SÀNG MA SÁO</t>
  </si>
  <si>
    <t>XÃ TÒNG SÀNH</t>
  </si>
  <si>
    <t>XÃ TRỊNH TƯỜNG</t>
  </si>
  <si>
    <t>XÃ TRUNG LÈNG HỒ</t>
  </si>
  <si>
    <t>XÃ Y TÝ</t>
  </si>
  <si>
    <t>THỊ TRẤN BÁT XÁT</t>
  </si>
  <si>
    <t>PHỤ LỤC SỐ VIII-XII: BẢNG GIÁ ĐẤT NÔNG NGHIỆP</t>
  </si>
  <si>
    <t>Đất trồng lúa</t>
  </si>
  <si>
    <t>Đất trồng cây hàng năm khác</t>
  </si>
  <si>
    <t>Đất nuôi trồng thủy sản</t>
  </si>
  <si>
    <t>Đất trồng cây lâu năm</t>
  </si>
  <si>
    <t>Đất rừng sản xuất</t>
  </si>
  <si>
    <t>Tên đường phố, ngõ phố</t>
  </si>
  <si>
    <t>Loại đô thị</t>
  </si>
  <si>
    <t>Mốc xác định (Từ........đến..........)</t>
  </si>
  <si>
    <t>V</t>
  </si>
  <si>
    <t>Ghi chú</t>
  </si>
  <si>
    <t>QĐ 19</t>
  </si>
  <si>
    <t>QĐ 35</t>
  </si>
  <si>
    <t>QĐ 65</t>
  </si>
  <si>
    <t>Các vị trí còn lại của các tổ dân phố số 1, 2, 3, 4, 5, 6, 7, 8, 10</t>
  </si>
  <si>
    <t>Các tổ dân Phố cũ của thị trấn Bát Xát</t>
  </si>
  <si>
    <t>Đoạn đường 156B đi Lào Cai (Tỉnh lộ 156 cũ)</t>
  </si>
  <si>
    <t>Đoạn từ địa phận thị trấn Bát Xát giáp xã Quang Kim đến cổng chào thị trấn</t>
  </si>
  <si>
    <t>Đường Kim Thành, Ngòi Phát (Tỉnh lộ 156 mới)</t>
  </si>
  <si>
    <t>Từ địa phận thị trấn Bát Xát giáp xã Quang Kim đến đầu quy hoạch khu tái định cư số 2 (tổ 9)</t>
  </si>
  <si>
    <t>Từ hết quy hoạch khu tái định cư số 2 đến hết địa phận thị trấn Bát Xát giáp xã Bản Qua</t>
  </si>
  <si>
    <t>Từ địa phận xã Bản Qua giáp thị trấn Bát Xát đến đầu quy hoạch khu tại định cư số 3 (thôn Bản Qua)</t>
  </si>
  <si>
    <t>ĐỔI TÊN , CHUYỂN 1 PHẦN SANG TT</t>
  </si>
  <si>
    <t>Các vị trí đất nông thôn khác còn lại thuộc thôn An Thành</t>
  </si>
  <si>
    <t>Đường Kim Thành, Ngòi Phát (Đường tỉnh lộ 156 mới)</t>
  </si>
  <si>
    <t>Từ hết quy hoạch khu tái định cư số 1 (Thôn An Quang) đến hết địa phận xã Quang Kim giáp với thị trấn Bát Xát.</t>
  </si>
  <si>
    <t>Đường đi mỏ đồng (đường tỉnh lộ 156 cũ)</t>
  </si>
  <si>
    <t>Tuyến từ ngã ba cổng trường tiểu học Bản Vược đến chân dốc Kho Tầu (cầu thôn 3)</t>
  </si>
  <si>
    <t>điều chỉnh giá NTS, LUA</t>
  </si>
  <si>
    <t>Các vị trí còn lại của các tổ dân phố số 9, 11, 12, 13, 14</t>
  </si>
  <si>
    <t>Từ đầu Quy hoạch khu tái định cư số 2 đến hết quy hoạch khu tái định cư số 2 (Thuộc tổ 9)</t>
  </si>
  <si>
    <t>bổ sung</t>
  </si>
  <si>
    <t>Từ đầu Quy hoạch khu tái định cư số 01đến hết quy hoạch khu tái định cư số 01 (Thuộc thôn An Quang)</t>
  </si>
  <si>
    <t>Tuyến đường N5</t>
  </si>
  <si>
    <t>Từ nút giao đường D4 đến giao nhau với đường D2</t>
  </si>
  <si>
    <t>Từ đầu cầu Mường Hum đi Dền Thàng đến Chợ Mường Hum</t>
  </si>
  <si>
    <t>Nút giao từ đường T2 đến đường D4</t>
  </si>
  <si>
    <t>điều chỉnh giá</t>
  </si>
  <si>
    <t>điều chỉnh vị trí, tên</t>
  </si>
  <si>
    <t>Đoạn từ Cổng chào thị trấn đến đường rẽ vào nghĩa trang nhân dân thị trấn Bát Xát</t>
  </si>
  <si>
    <t>đổi tên</t>
  </si>
  <si>
    <t>Đường từ xã Trịnh Tường đi xã Y Tý (Tuyến đường T2 theo Quy hoạch điều chỉnh và mở rộng trung tâm xã Trịnh Tường)</t>
  </si>
  <si>
    <t>Tuyến T2 (Từ ngã ba đi Trường tiểu học) đến ngã ba đường rẽ vào thôn Bản Mạc, xã Trịnh Tường</t>
  </si>
  <si>
    <t>1.1</t>
  </si>
  <si>
    <t>1.2</t>
  </si>
  <si>
    <t>1.3</t>
  </si>
  <si>
    <t>Các ngõ thuộc tuyến đường Hoàng Liên</t>
  </si>
  <si>
    <t>1.4</t>
  </si>
  <si>
    <t>1.5</t>
  </si>
  <si>
    <t>Các thửa đất nằm trong các tuyến đường ngõ của đường Hoàng Liên</t>
  </si>
  <si>
    <t xml:space="preserve">Các thửa đất nằm trong tuyến đường ngõ  giáp số nhà 012 đường Đông Thái  </t>
  </si>
  <si>
    <t>Các thửa đất nằm trong tuyến đường ngõ giáp số nhà 533 đường Hùng Vương</t>
  </si>
  <si>
    <t>Tuyến đường Tỉnh lộ 158</t>
  </si>
  <si>
    <t>Đoạn từ ranh giới quy hoạch chi tiết trung tâm cụm xã đã được phê duyệt đến hết địa giới hành chính xã Y Tý hướng đi xã A Lù</t>
  </si>
  <si>
    <t>Đoạn từ ranh giới quy hoạch chi tiết trung tâm cụm xã đã được duyệt đến hết địa giới hành chính xã Y Tý hướng đi xã Dền Sáng</t>
  </si>
  <si>
    <t>Đường Phìn Hồ đi Trịnh Tường</t>
  </si>
  <si>
    <t xml:space="preserve">Đoạn từ Ngã 3 thôn Mò Chú Phải (Ngã 3 giao nhau giữa đường đi Phìn Hồ và đi xã Trịnh Tường với đường tỉnh lộ 158) đến hết địa giới hành chính xã Y Tý hướng đi xã Trịnh Tường </t>
  </si>
  <si>
    <t>Tuyến D1 (Theo Quy hoạch chi tiết trung tâm xã Y Tý): Toàn bộ ranh giới quy hoạch chi tiết trung tâm xã Y Tý được duyệt</t>
  </si>
  <si>
    <t>Đoạn từ đầu đường D4 tiếp giáp với đường D2 (Ngã 3 chợ Y Tý) đến hết ranh giới Quy hoạch chi tiết trung tâm xã Y Tý</t>
  </si>
  <si>
    <t>Tuyến D5 (hoặc N4 theo Quy hoạch chi tiết trung tâm xã Y Tý)</t>
  </si>
  <si>
    <t>Đường nối giữa đường D1 và D2 theo Quy hoạch chi tiết trung tâm xã Y Tý (Tuyến đường cổng Đồn Biên phòng xã Y Tý)</t>
  </si>
  <si>
    <t>Từ điểm tiếp giáp ranh giới Quy hoạch chi tiết trung tâm xã Y Tý đến đầu thôn Choản Thèn (điểm cống qua đường)</t>
  </si>
  <si>
    <t>Phố 10 tháng 10</t>
  </si>
  <si>
    <t>Từ ngã ba giao với phố Hùng Vương (cạnh UBND thị trấn) đến ngã ba giao phố Hùng Vương (Phía trên cổng trào thị trấn)</t>
  </si>
  <si>
    <t>Phố Trần Quốc Toản</t>
  </si>
  <si>
    <t>Phố Kim Đồng</t>
  </si>
  <si>
    <t>Từ ngã ba giao với phố Châu Giàng đến ngã ba giao phố Đông Phón</t>
  </si>
  <si>
    <t>Từ ngã ba giao với phố Châu Giàng đến ngã ba giao phố Lý Thường Kiệt</t>
  </si>
  <si>
    <t>Phố Lê Lai</t>
  </si>
  <si>
    <t>Phố Nguyễn Bá Lại</t>
  </si>
  <si>
    <t xml:space="preserve">Từ ngã ba giao phố Hoàng Hoa Thám đến ngã ba giao phố Hoàng Liên (Bên cạnh nhà khác UBND huyện) </t>
  </si>
  <si>
    <t>Từ ngã ba giao với phố Điện Biên (Bên cạnh tòa nhà hợp khối Tài chính-KH, Dân tộc, thống kê, Ban QLDA) đến ngã ba giao với phố Trần Hưng Đạo (sau trụ sở khối dân)</t>
  </si>
  <si>
    <t>Đường Võ Nguyên Giáp</t>
  </si>
  <si>
    <t>Từ ngã ba giao phố Hùng Vương đến ngã tư giao phố Hoàng Liên (Trung tâm Văn hóa, Thể thao và Truyền thông huyện)</t>
  </si>
  <si>
    <t>Từ ngã tư giao với phố Hoàng Liên (Trung tâm Văn hóa, Thể thao và Truyền thông huyện) đến ngã ba giao với đường Kim Thành - Ngòi Phát</t>
  </si>
  <si>
    <t>Phố Hoàng Văn Thụ</t>
  </si>
  <si>
    <t>Phố Lương Thế Vinh</t>
  </si>
  <si>
    <t>Từ ngã ba giao với phố Ngô Quyền đến ngã ba giao với phố Hoàng Liên (cổng Trung tâm Bồi dưỡng Chính trị)</t>
  </si>
  <si>
    <t>Từ ngã ba giao với phố Ngô Quyền đến hết đường</t>
  </si>
  <si>
    <t>Phố Ngô Quyền</t>
  </si>
  <si>
    <t>Từ ngã tư giao với phố Võ Nguyên Giáp đến ngã ba giao với phố Châu Giàng</t>
  </si>
  <si>
    <t>Từ ngã tư giao với phố Võ Nguyên Giáp đến Ngã ba giao phố Hùng Vương (UBND thị trấn)</t>
  </si>
  <si>
    <t>Đường Hoàng Liên</t>
  </si>
  <si>
    <t>Từ ngã ba đường vào Trung tâm sát hạc lái xe cơ giới đến cổng nghĩa trang nhân dân thị trấn</t>
  </si>
  <si>
    <t>Từ ngã tư giao với phố Võ Nguyên Giáp đến hết cống hộp đường rẽ vào tổ 10 (Sau Bệnh viện đa khoa huyện)</t>
  </si>
  <si>
    <t>Bảng giá đất theo QĐ số 56/2019/QĐ-UBND; QĐ số 19/2020/QĐ-UBND; QĐ số 35/QĐ-UBND; QĐ số 65/2021/QĐ-UBND tỉnh Lào Cai</t>
  </si>
  <si>
    <t>Giá đất thị trường đất ở</t>
  </si>
  <si>
    <t>(Ban hành kèm theo Quyết định số......./QĐ-UBND ngày........tháng.........năm ......... của UBND tỉnh)</t>
  </si>
  <si>
    <t xml:space="preserve">Giá đất thị trường </t>
  </si>
  <si>
    <r>
      <t>Đơn vị: đồng/m</t>
    </r>
    <r>
      <rPr>
        <i/>
        <vertAlign val="superscript"/>
        <sz val="11"/>
        <rFont val="Times New Roman"/>
        <family val="1"/>
      </rPr>
      <t>2</t>
    </r>
  </si>
  <si>
    <r>
      <rPr>
        <b/>
        <sz val="11"/>
        <rFont val="Times New Roman"/>
        <family val="1"/>
      </rPr>
      <t xml:space="preserve"> </t>
    </r>
    <r>
      <rPr>
        <sz val="11"/>
        <rFont val="Times New Roman"/>
        <family val="1"/>
      </rPr>
      <t>Đường bê tông (Tuyến N5 + N6)</t>
    </r>
    <r>
      <rPr>
        <b/>
        <sz val="11"/>
        <rFont val="Times New Roman"/>
        <family val="1"/>
      </rPr>
      <t xml:space="preserve"> </t>
    </r>
  </si>
  <si>
    <r>
      <t>Đường Kim Thành, Ngòi Phát </t>
    </r>
    <r>
      <rPr>
        <i/>
        <sz val="11"/>
        <rFont val="Times New Roman"/>
        <family val="1"/>
      </rPr>
      <t>(Đường tỉnh lộ 156 mới, Khu tái định cư số 1)</t>
    </r>
  </si>
  <si>
    <r>
      <t>Vị trí còn lại của các thôn Châu Giàng, Bản Trung, Bản Trang, Làng Mới, Bản Náng xã Bản Qua trước đây </t>
    </r>
    <r>
      <rPr>
        <i/>
        <sz val="11"/>
        <rFont val="Times New Roman"/>
        <family val="1"/>
      </rPr>
      <t>(Các tổ dân phố mới sát nhập về thị trấn)</t>
    </r>
  </si>
  <si>
    <r>
      <t>Từ đường Tổ 7 đến tuyến T2</t>
    </r>
    <r>
      <rPr>
        <i/>
        <sz val="11"/>
        <rFont val="Times New Roman"/>
        <family val="1"/>
      </rPr>
      <t xml:space="preserve"> (thuộc Tổ 7)</t>
    </r>
  </si>
  <si>
    <r>
      <t xml:space="preserve">Từ đường Tổ 7 đến tuyến T1 </t>
    </r>
    <r>
      <rPr>
        <i/>
        <sz val="11"/>
        <rFont val="Times New Roman"/>
        <family val="1"/>
      </rPr>
      <t>(thuộc Tổ 7)</t>
    </r>
  </si>
  <si>
    <r>
      <t xml:space="preserve">Tuyến đường ngõ giáp số nhà 012 đường Đông Thái </t>
    </r>
    <r>
      <rPr>
        <i/>
        <sz val="11"/>
        <rFont val="Times New Roman"/>
        <family val="1"/>
      </rPr>
      <t>(thuộc tổ 2)</t>
    </r>
  </si>
  <si>
    <r>
      <t xml:space="preserve">Tuyến đường ngõ giáp số nhà 533 đường Hùng Vương </t>
    </r>
    <r>
      <rPr>
        <i/>
        <sz val="11"/>
        <rFont val="Times New Roman"/>
        <family val="1"/>
      </rPr>
      <t>(thuộc Tổ 3)</t>
    </r>
  </si>
  <si>
    <t>Đường T5</t>
  </si>
  <si>
    <t>Từ đường T11 đến giao với đường T6</t>
  </si>
  <si>
    <t>Lý do điều chỉnh</t>
  </si>
  <si>
    <t>Điều chỉnh giá</t>
  </si>
  <si>
    <t>Bổ sung</t>
  </si>
  <si>
    <t>Quyết định số 2772/QĐ-UBND ngày 16/11/2022 của UBND tỉnh Lào Cai phê duyệt giá khởi điểm đấu giá quyền sử dụng đất đối với các thửa đất tại huyện: Bát Xát, Mường Khương và thành Phố Lào Cai</t>
  </si>
  <si>
    <t>Đường T6</t>
  </si>
  <si>
    <t> Từ đường T3 đến giao với đường T2 (Cổng UBND xã)</t>
  </si>
  <si>
    <t> Từ đường T1 (Tỉnh lộ 156)  đến giao với đường T3 (trước nhà ông Bạch Văn Sắt )</t>
  </si>
  <si>
    <t>Giá thị trường và bằng giá với đường nhánh (tuyến T3+T4)</t>
  </si>
  <si>
    <t>Đường T7</t>
  </si>
  <si>
    <t>Từ đường T3 đến giao với đường T6 (Đối diện cổng trường Mầm Non)</t>
  </si>
  <si>
    <t>Đoạn từ nối tuyến đường N4 đến khu đấu giá quyền sử dụng đất dài 200m (hết đoạn đổ bê tông)</t>
  </si>
  <si>
    <t>Quyết định số 1119/QĐ-UBND ngày 01/6/2022 của UBND tỉnh Lào Cai về việc phê duyệt giá khởi điểm đấu giá quyền sử dụng đất đối với các thửa đất tại huyện Bát Xát</t>
  </si>
  <si>
    <t>Từ đoạn khu vực đấu giá đến hết tuyến đường</t>
  </si>
  <si>
    <t>Bằng giá đất đối với các tuyến còn lại trong khu vực quy hoạch chi tiết trung tâm cụm xã Mường Hum</t>
  </si>
  <si>
    <t>Khu Tái định cư Thôn 3 Bản Vược</t>
  </si>
  <si>
    <t>Từ ngã 3 giao tỉnh lộ 158 đến nối các tuyến đường trong khu tái định cư (Tuyến T1, T2, T3)</t>
  </si>
  <si>
    <t>Quyết định số 1203/QĐ-UBND ngày 04/5/2020 của UBND tỉnh Lào Cai phê duyệt hệ số điều chỉnh giá đất để bồi thường và giá đất cụ thể để giao đất tái định cư khi nhà nước thu hồi đất tại các huyện, thành phố</t>
  </si>
  <si>
    <t>Đường tỉnh lộ 156 (bằng giá tiền từ xã Bản Vược đến trung tâm xã)</t>
  </si>
  <si>
    <t>Đường D14 kéo dài</t>
  </si>
  <si>
    <t>Giá thị trường</t>
  </si>
  <si>
    <t xml:space="preserve"> Quyết định số 3047/QĐ-UBND ngày 09/9/2020 của UBND tỉnh phê duyệt giá khởi điểm đấu giá quyền sử dụng đất đối với các thửu đất tại huyện Bát xát và kết quả trúng đấu giá dự án đường D2</t>
  </si>
  <si>
    <t>Qua điều tra khảo sát giá đất thị trường, giá trị chuyển nhượng thực có biến động so với giá quy định; theo kết quả trúng đấu giá của dự án tạo quỹ đất trạm y tế thị trấn bát Xát; giá đất đã được UBND tỉnh phê duyệt thu hồi dự án tạo quỹ đất Tổ 3.</t>
  </si>
  <si>
    <t>Gộp tuyến</t>
  </si>
  <si>
    <t>Bằng giá khu vực đấu giá tuyến T5</t>
  </si>
  <si>
    <t xml:space="preserve">QĐ số 3047/QĐ-UBND ngày 09/9/2020 của UBND tỉnh phê duyệt giá khởi điểm đấu giá quyền sử dụng đất đối với các thửu đất tại huyện Bát xát và kết quả trúng đấu giá </t>
  </si>
  <si>
    <t>QĐ số 4207/QĐ-UBND ngày 02/12/2021; QĐ số 114/QĐ-UBND ngày 18/01/2022</t>
  </si>
  <si>
    <t>Phù hợp với thực tế</t>
  </si>
  <si>
    <t>Từ ngã ba giao tuyến T2 đến ngã ba giao với tuyến T6</t>
  </si>
  <si>
    <t xml:space="preserve">Từ ngã ba giao tuyến T1 (tỉnh lộ 156) đến ngã ba giao với tuyến T2 </t>
  </si>
  <si>
    <t>Bằng giá đất đấu giá tuyến T5</t>
  </si>
  <si>
    <t>Theo QĐ số 3659/QĐ-UBND ngày 28/10/2020 của UBND tỉnh phê duyệt giá khởi điểm đấu giá quyền sử dụng đất đối với các thửa đất  tại huyện Bát Xát và thành phố Lào Cai; kết quả trúng đấu giá các thửa đất</t>
  </si>
  <si>
    <t>Đường nối giữa đường D1 và D2 theo quy hoạch chi tiết trung tâm xã Y Tý (tuyến đường cổng đồn biên phòng xã Y Tý)</t>
  </si>
  <si>
    <t>Bằng giá đất tuyến D4</t>
  </si>
  <si>
    <t>Điều chỉnh tên</t>
  </si>
  <si>
    <t>Điều chỉnh tên, giá</t>
  </si>
  <si>
    <t>Tên điều chỉnh</t>
  </si>
  <si>
    <t>Số lượng</t>
  </si>
  <si>
    <t>ODT</t>
  </si>
  <si>
    <t>ONT</t>
  </si>
  <si>
    <t>DNN</t>
  </si>
  <si>
    <t>Điều chỉnh về tên, mốc xác định</t>
  </si>
  <si>
    <t>Tách tuyến</t>
  </si>
  <si>
    <t>Hủy bỏ</t>
  </si>
  <si>
    <t>Hệ số điều chỉnh (K)</t>
  </si>
  <si>
    <t>Giá bồi thường, giao đất TĐC</t>
  </si>
  <si>
    <t>3305/QĐ-UBND ngày 03/8/2021 của UBND huyện</t>
  </si>
  <si>
    <t>2133/QĐ-UBND ngày 23/6/2021 của UBND tỉnh</t>
  </si>
  <si>
    <t>1121/QĐ-UBND ngày 01/6/2022 của UBND tỉnh</t>
  </si>
  <si>
    <t>2388/QĐ-UBND ngày17/10/2022 của UBND tỉnh</t>
  </si>
  <si>
    <t>212/QĐ-UBND ngày 31/01/2023 của UBND tỉnh</t>
  </si>
  <si>
    <t>212/QĐ-UBND ngày 31/01/2023 của UBND tỉnh; 7941/QĐ-UBND ngày 28/12/2021 của UBND huyện</t>
  </si>
  <si>
    <t>3305/QĐ-UBND ngày 03/8/2021 của UBND huyện; 7940/QĐ-UBND ngày 28/12/2021 của UBND huyện; 3207/QĐ-UBND ngày 01/9/2021 của UBND tỉnh</t>
  </si>
  <si>
    <t>1916/QĐ-UBND ngày 31/8/2022 của UBND tỉnh</t>
  </si>
  <si>
    <t>3305/QĐ-UBND ngày 03/8/2021 của UBND huyện; 3984/QĐ-UBND ngày 08/11/2021 của UBND tỉnh</t>
  </si>
  <si>
    <t>3984/QĐ-UBND ngày 08/11/2021 của UBND tỉnh</t>
  </si>
  <si>
    <t>5183/QĐ-UBND ngày 25/07/2022 của UBND huyện</t>
  </si>
  <si>
    <t xml:space="preserve">3984/QĐ-UBND ngày 08/11/2021 của UBND tỉnh; </t>
  </si>
  <si>
    <t>2133/QĐ-UBND ngày 23/6/2021 của UBND tỉnh; 1924/QĐ-UBND ngày 05/9/2022 của UBND tỉnh</t>
  </si>
  <si>
    <t>7527/QĐ-UBND ngày 30/11/2021 của UBND huyện</t>
  </si>
  <si>
    <t>1757/QĐ-UBND ngày 26/5/2021 của UBND tỉnh</t>
  </si>
  <si>
    <t>7709/QĐ-UBND ngày 12/12/2022 của UBND huyện</t>
  </si>
  <si>
    <t>đường chuẩn bị đư dầu tư CSHT</t>
  </si>
  <si>
    <t>tuyến đường lợi nhuận hơn so với tuyến đường Quang Kim - Cốc San</t>
  </si>
  <si>
    <t>1924/QĐ-UBND ngày 05/9/2022 của UBND tỉnh (Chưa giao cho dân)</t>
  </si>
  <si>
    <t>7940/QĐ-UBND ngày 28/12/2021 của UBND huyện</t>
  </si>
  <si>
    <t>7527/QĐ-UBND ngày 30/11/2021 của UBND huyện; 7940/QĐ-UBND ngày 28/12/2021 của UBND huyện</t>
  </si>
  <si>
    <t>Xã đề xuất</t>
  </si>
  <si>
    <t>QĐ 56</t>
  </si>
  <si>
    <t>Theo QĐ</t>
  </si>
  <si>
    <t>x</t>
  </si>
  <si>
    <t>Đường Kim Thành, Ngòi Phát (Tỉnh lộ 156 mới)</t>
  </si>
  <si>
    <t>Đề xuất điều chỉnh</t>
  </si>
  <si>
    <t>Căn cứ</t>
  </si>
  <si>
    <t>Tỷ lệ biến động (%)</t>
  </si>
  <si>
    <t xml:space="preserve"> Gộp tuyến , Điều chỉnh tên, giá</t>
  </si>
  <si>
    <t>QĐ số 4207/QĐ-UBND ngày 02/12/2021; QĐ số 114/QĐ-UBND ngày 18/01/2023</t>
  </si>
  <si>
    <t>Bằng giá đất tuyến D4, D6</t>
  </si>
  <si>
    <t>Bằng giá đất tuyến D5</t>
  </si>
  <si>
    <t>Giá chuyển nhượng</t>
  </si>
  <si>
    <t>2388/QĐ-UBND ngày17/10/2022 của UBND tỉnh Quyết định phê duyệt hệ số điều chỉnh giá đất để bồi thường và giá đất cụ thể để giao đất TĐC khi nhà nước thu hồi đất tại các huyện: Bát Xát, Mường Khương và Thành Phố Lào Cai</t>
  </si>
  <si>
    <t>QĐ 2133/QĐ-UBND ngày 23/6/2021 của UBND tỉnh Lào Cai, Quyết định phê duyệt hệ số điều chỉnh giá đất để bồi thường và giá đất cụ thể để giao đất TĐC khi nhà nước thu hồi đất tại các huyện: Bát Xát, Văn Bàn, Bảo Yên và Thành Phố Lào Cai.</t>
  </si>
  <si>
    <t xml:space="preserve"> QĐ 7940/QĐ-UBND ngày 28/12/2021 của UBND huyện, Quyết định công nhận  kết quả trúng đấu giá quyền sử dụng đất  đối với các thửa đất tại thị trấn Bát Xát, xã Quang Kim, xã Bản Vược và xã Trịnh Tường huyện Bát Xát</t>
  </si>
  <si>
    <t>QĐ số 7527/QĐ-UBND ngày 30/11/2021 của UBND huyện, Quyết định về việc phê duyệt kết quả trúng đấu giá quyền sử dụng đất đối với các thửa đât tại thị trấn Bát Xát, xã Quang Kim, huyện Bát Xát, tỉnh Lào Cai (Đợt 2)</t>
  </si>
  <si>
    <t>QĐ số 1924/QĐ-UBND ngày 05/9/2022 của UBND tỉnh Lào Cai, Quyết định phê duyệt hệ số điều chỉnh giá đất để bồi thường và giá đất cụ thể để giao đất TĐC khi nhà nước thu hồi đất tại các huyện: Bát Xát, Bảo Yên</t>
  </si>
  <si>
    <t>Bằng với tuyến N1, N2</t>
  </si>
  <si>
    <t>QĐ số 1916/QĐ-UBND ngày 31/8/2022 của UBND tỉnh Lào Cai, Quyết định phê duyệt hệ số điều chỉnh giá đất để bồi thường và giá đất cụ thể để giao đất TĐC khi nhà nước thu hồi đất tại các huyện: Bát Xát, Bảo Thắng và Thành Phố Lào Cai</t>
  </si>
  <si>
    <t>QĐ số 212/QĐ-UBND ngày 31/01/2023 của UBND tỉnh Lào Cai, Quyết định phê duyệt hệ số điều chỉnh giá đất để bồi thường và giá đất cụ thể để giao đất TĐC khi nhà nước thu hồi đất trên địa bàn huyện Bát Xát, tỉnh Lào Cai</t>
  </si>
  <si>
    <t>So sánh giá đất ở thị trường với BGĐ hiện hành</t>
  </si>
  <si>
    <t>Giá trúng đấu giá</t>
  </si>
  <si>
    <t>Bảng giá đất 2020-2024 hiện hành</t>
  </si>
  <si>
    <t>(1)</t>
  </si>
  <si>
    <t>(2)</t>
  </si>
  <si>
    <t>(3)</t>
  </si>
  <si>
    <t>(4)</t>
  </si>
  <si>
    <t>(5)</t>
  </si>
  <si>
    <t>(6)</t>
  </si>
  <si>
    <t>(7)=(6)/(5)</t>
  </si>
  <si>
    <t>(8)</t>
  </si>
  <si>
    <t>(9)</t>
  </si>
  <si>
    <t>(10)</t>
  </si>
  <si>
    <t>(11)=(8)/(5)</t>
  </si>
  <si>
    <t>(12)=(9)/(5)</t>
  </si>
  <si>
    <t>(13)=(10)/(5)</t>
  </si>
  <si>
    <t>(7)</t>
  </si>
  <si>
    <t>(11)</t>
  </si>
  <si>
    <t>(12)</t>
  </si>
  <si>
    <t>(13)=(8)/(3)</t>
  </si>
  <si>
    <t>(14)=(9)/(4)</t>
  </si>
  <si>
    <t>(15)=(10)/(5)</t>
  </si>
  <si>
    <t>(16)=(11)/(6)</t>
  </si>
  <si>
    <t>(17)=(12)/(7)</t>
  </si>
  <si>
    <t>Tỷ lệ biến động giá đất chuyển nhượng (%)</t>
  </si>
  <si>
    <t>Tỷ lệ biến động giá trúng đấu giá (%)</t>
  </si>
  <si>
    <t xml:space="preserve">Tỷ lệ biến động giá bồi thường , giao đất, TĐC (%) </t>
  </si>
  <si>
    <t>(6)=(5)/(4)</t>
  </si>
  <si>
    <t>(10)=(7)/(4)</t>
  </si>
  <si>
    <t>(11)=(8)/(4)</t>
  </si>
  <si>
    <t>(12)=(9)/(4)</t>
  </si>
  <si>
    <t>Đang XD mở rộng CSHT</t>
  </si>
  <si>
    <t xml:space="preserve">Tuyến đường thuộc thôn An Quang </t>
  </si>
  <si>
    <t xml:space="preserve">Từ đường 156B hướng đi thôn An Quang đến giao với đường 156A </t>
  </si>
  <si>
    <t xml:space="preserve">Các tuyến đường nhánh nội thôn An Quang còn lại </t>
  </si>
  <si>
    <t>Từ ngã ba Dền Sáng đến đồi chè thôn Mà Mù Sử I</t>
  </si>
  <si>
    <t>Đường tỉnh lộ 158 đang đầu tư nâng cấp mở rộng, là tuyến đường trung tâm xã</t>
  </si>
  <si>
    <t>Để đảm bảo tương đồng với tuyến đường D1</t>
  </si>
  <si>
    <t>Vị trí đất tương đồng với đoạn đường tỉnh lộ từ Y Tý đi Dền Sáng.</t>
  </si>
  <si>
    <t xml:space="preserve">  </t>
  </si>
  <si>
    <t>Đường trục thôn Phan Cán Sử</t>
  </si>
  <si>
    <t>Đường trục thôn Trung Chải</t>
  </si>
  <si>
    <t>Các vị trí đất nông thôn tại các thôn Tân Hồng, Bản Vền, Cóc Cài, Hải Khê, Bản Vai</t>
  </si>
  <si>
    <t xml:space="preserve">Từ đường 156 đến hết khu vực xung quanh hồ (Nhà ông Cao Thành Trung) </t>
  </si>
  <si>
    <t>Từ hết khu vực xung quanh hồ Tả Xín đến hết đất thị trấn</t>
  </si>
  <si>
    <t>Đường tỉnh lộ 156</t>
  </si>
  <si>
    <t>Đường tỉnh lộ 158</t>
  </si>
  <si>
    <t>Tuyến đường 156 từ giáp xã Nậm Chạc đến ngã ba đường đi Lũng Pô</t>
  </si>
  <si>
    <t>Dọc tuyến tỉnh lộ 158 từ Km 2+200 đến giáp địa phận xã A Lù</t>
  </si>
  <si>
    <t>Đường ngã ba Lũng Pô vào cột cờ Lũng Pô</t>
  </si>
  <si>
    <t>Từ ngã 3 đường tỉnh lộ 156 rẽ vào thôn Tân Hồng đi nhà máy gạch Tuynel Phú Hưng</t>
  </si>
  <si>
    <t>Đề xuất lên khu vực 1</t>
  </si>
  <si>
    <t>Khu vực trung tâm xã (thôn Tả Phìn)</t>
  </si>
  <si>
    <t>Các vị trí còn lại</t>
  </si>
  <si>
    <t>Khu vực trung tâm xã dọc tuyến tỉnh lộ 158</t>
  </si>
  <si>
    <t>Dọc tuyến đường tỉnh lộ 158 nằm ngoài trung tâm xã</t>
  </si>
  <si>
    <t>Tuyến D1</t>
  </si>
  <si>
    <t>Đường trục chính từ cây xăng đến vị trí cách ngã ba giao đường N7 30m (hộ ông Lò Văn Tâm)</t>
  </si>
  <si>
    <t>Tuyến N7</t>
  </si>
  <si>
    <t>Từ ngã ba giao đường D1 qua cầu sắt đến đầu cầu Mường Hum (mới)</t>
  </si>
  <si>
    <t>Từ đầu cầu Mường Hum đến hết ranh giới quy hoạch trung tâm xã Mường Hum hướng đi xã Dền Sáng</t>
  </si>
  <si>
    <r>
      <t>Đường tỉnh lộ 158 (tuyến D1 + N7)</t>
    </r>
    <r>
      <rPr>
        <b/>
        <sz val="11"/>
        <rFont val="Times New Roman"/>
        <family val="1"/>
      </rPr>
      <t xml:space="preserve"> tách thành 03 đoạn:</t>
    </r>
  </si>
  <si>
    <t>Tuyến đường từ cầu sắt Mường Hum (1 phần trong quy hoạch chi tiết trung tâm cụm xã Mường Hum) đến nhà máy thủy điện Nậm Pung</t>
  </si>
  <si>
    <t xml:space="preserve">Tuyến đường tỉnh lộ 155 </t>
  </si>
  <si>
    <t>Từ hết quy hoạch chi tiết xã (qua cầu Mường Hum) đến ngã ba giao đường tỉnh lộ 155 đi xã Trung Lèng Hồ</t>
  </si>
  <si>
    <t>Từ ngã ba giao đường tỉnh lộ 155 đi xã Trung Lèng Hồ đến hết địa phận xã Mường Hum giáp xã Sàng Ma Sáo</t>
  </si>
  <si>
    <t>Từ ngã ba giao đường tỉnh lộ 155 đi xã Trung Lèng Hồ đến ngã ba tổ 3 thôn Ky Quan San</t>
  </si>
  <si>
    <t>Từ ngã 3 giao với đường đi tổ 3 thôn Ky Quan San đến đầu đập thuỷ điện Tà Lơi 3</t>
  </si>
  <si>
    <t>Dọc tuyến đường tỉnh lộ 156B nằm ngoài trung tâm xã</t>
  </si>
  <si>
    <t>Từ cầu Cửa Suối đến hết địa phận xã Nậm Chạc hướng về Trịnh Tường</t>
  </si>
  <si>
    <t>Từ cầu Cửa Suối đến hết địa phận xã Nậm Chạc hướng về xã A Mú Sung</t>
  </si>
  <si>
    <t>Đường vào trung tâm xã Nậm Chạc (từ cầu thôn Cửa Suối đến UBND xã)</t>
  </si>
  <si>
    <t>Khu vực trung tâm xã</t>
  </si>
  <si>
    <t>XÃ PHÌN NGAN</t>
  </si>
  <si>
    <t>Dọc tuyến đường liên xã Quang Kim - Phìn Ngan (từ đoạn giáp ranh xã Quang Kim - đến hết ngã ba thôn Trung Chải khoảng 300m</t>
  </si>
  <si>
    <t>Từ đập thuỷ điện Trung Hồ đến cuối điểm sắp xếp dân cư Láo Vàng (giáp thị xã Sa Pa)</t>
  </si>
  <si>
    <t>Khu vưc trung tâm xã (đồi chè thôn Mà Mù Sủ I đến hết địa phận xã Sàng Ma Sáo giáp xã Mường Hum)</t>
  </si>
  <si>
    <t xml:space="preserve"> Dọc tuyến đường tỉnh lộ 158 </t>
  </si>
  <si>
    <t xml:space="preserve">Đường nối đường cao tốc Nội Bài - Lào Cai </t>
  </si>
  <si>
    <t xml:space="preserve">Đoạn từ Ngã 3 thôn Mò Chú Phải (Ngã 3 giao nhau giữa đường đi Phìn Hồ và đi xã Trịnh Tường với đường tỉnh lộ 158) đến Nhà văn hoá thôn Phìn Hồ </t>
  </si>
  <si>
    <t>Từ nhà Văn hoá thôn Phìn Hồ đến hết địa giới hành chính xã Y Tý hướng đi xã Trịnh Tường</t>
  </si>
  <si>
    <t>Từ ngã ba giao với Đường Phìn Hồ đi Trịnh Tường đến hết địa giới hành chính xã Y Tý hướng đi xã A Lù</t>
  </si>
  <si>
    <t>Từ ngã ba giao với Đường Phìn Hồ đi Trịnh Tường đến ngã ba đường đi Ngải Thầu Thượng</t>
  </si>
  <si>
    <t xml:space="preserve">Từ đường Hoàng Liên đến đường Đông Thái (giáp bệnh viện huyện) </t>
  </si>
  <si>
    <t>do đã chuyển về thị trấn</t>
  </si>
  <si>
    <r>
      <t xml:space="preserve">Toàn xã </t>
    </r>
    <r>
      <rPr>
        <b/>
        <sz val="11"/>
        <rFont val="Times New Roman"/>
        <family val="1"/>
      </rPr>
      <t>tách thành 04 đoạn:</t>
    </r>
  </si>
  <si>
    <t>Tuyến đường tỉnh lộ 155</t>
  </si>
  <si>
    <t>Giữ nguyên</t>
  </si>
  <si>
    <t xml:space="preserve"> Các khu vực còn lại</t>
  </si>
  <si>
    <t>Tuyến nối đường Hùng Vương với phố Hoàng Hoa Thám</t>
  </si>
  <si>
    <t>Tuyến nối phố Hoàng Hoa Thám với đường Hoàng Liên</t>
  </si>
  <si>
    <t>Tuyến nối phố Hoàng Hoa Thám (ngã tư giao với đường Đông Thái) với đường Hoàng Liên</t>
  </si>
  <si>
    <t>Tuyến nối đường Hùng Vương (đối diện kho bạc) với phố Hoàng Hoa Thám (ngã tư giao với đường Đông Thái)</t>
  </si>
  <si>
    <r>
      <t xml:space="preserve">Tuyến nối đường Hùng Vương với đường Hoàng Liên </t>
    </r>
    <r>
      <rPr>
        <b/>
        <sz val="11"/>
        <rFont val="Times New Roman"/>
        <family val="1"/>
      </rPr>
      <t>tách thành 02 đoạn:</t>
    </r>
  </si>
  <si>
    <t>Tuyến ngõ đối diện đường Lý Thường Kiệt giao với đường Hùng Vương (tổ 5)</t>
  </si>
  <si>
    <t>Trung tâm xã A Lù (Từ ngã ba giao với đường 158 dọc tuyến đường tới hết ranh giới quy hoạch trung tâm xã A Lù)</t>
  </si>
  <si>
    <t>Đường Tỉnh lộ 158</t>
  </si>
  <si>
    <t>Dọc tuyến đường 158 từ ngã ba xuống UBND xã A Lù đi A Mú Sung (hết địa phận xã A Lù)</t>
  </si>
  <si>
    <t>Dọc tuyến 158 Từ ngã ba xuống UBND xã A Lù đến giáp địa phận xã Ngải Thầu cũ</t>
  </si>
  <si>
    <t>Đường 158 đi Y Tý (đoạn xã Ngải Thầu cũ đến giáp Y Tý)</t>
  </si>
  <si>
    <t>Dọc đường trục đi 06 thôn Ngải Thầu cũ (Phìn Chải 1, Phìn Chải 2, Chin Chu Lìn, Ngải Thầu thượng, Ngải Thầu hạ, Cán Cấu)</t>
  </si>
  <si>
    <t>Đường TL 156 đi đường Kim Thành Ngòi Phát (qua khu tái định cư số 3)</t>
  </si>
  <si>
    <r>
      <t xml:space="preserve">Từ ngã tư giữa đường Kim Thành - Ngòi Phát và đường bê tông (giao tuyến T2 theo QH chi tiết trung tâm xã Bản Vược năm 2008) đến đoạn cua giao với đường T10 </t>
    </r>
    <r>
      <rPr>
        <b/>
        <sz val="11"/>
        <rFont val="Times New Roman"/>
        <family val="1"/>
      </rPr>
      <t>nay điều chỉnh là</t>
    </r>
    <r>
      <rPr>
        <sz val="11"/>
        <rFont val="Times New Roman"/>
        <family val="1"/>
      </rPr>
      <t xml:space="preserve"> Từ đoạn giao với đường BV 15 đến ngã tư giữa đường Kim Thành - Ngòi Phát và tuyến T2 </t>
    </r>
  </si>
  <si>
    <t>tương đương với Bản Qua, khu vực này ko có nhà ở chỉ có các doanh nghiệp đầu tư trong tương lai</t>
  </si>
  <si>
    <r>
      <t>Từ đoạn cua giao giữa đường T5 và T10 đến ngã ba cổng phòng khám đa khoa xã Bản Vược (tuyến T10 theo QH chi tiết trung tâm xã Bản Vược)</t>
    </r>
    <r>
      <rPr>
        <b/>
        <sz val="11"/>
        <rFont val="Times New Roman"/>
        <family val="1"/>
      </rPr>
      <t xml:space="preserve"> nay điều chỉnh là</t>
    </r>
    <r>
      <rPr>
        <sz val="11"/>
        <rFont val="Times New Roman"/>
        <family val="1"/>
      </rPr>
      <t xml:space="preserve"> Từ ngã tư giữa đường Kim Thành - Ngòi Phát và tuyến T2 đến đường T10</t>
    </r>
  </si>
  <si>
    <t>Đường T10</t>
  </si>
  <si>
    <t>Từ đường Kim Thành Ngòi Phát đến ngã ba cổng phòng khám đa khoa xã Bản Vược (đường T12)</t>
  </si>
  <si>
    <t>Giao nút giao thông xã Bản Vược với tuyến T13</t>
  </si>
  <si>
    <r>
      <t xml:space="preserve">Tuyến đường T1 </t>
    </r>
    <r>
      <rPr>
        <b/>
        <sz val="11"/>
        <rFont val="Times New Roman"/>
        <family val="1"/>
      </rPr>
      <t>nay điểu chỉnh là</t>
    </r>
    <r>
      <rPr>
        <sz val="11"/>
        <rFont val="Times New Roman"/>
        <family val="1"/>
      </rPr>
      <t xml:space="preserve"> Đường BV 12 </t>
    </r>
  </si>
  <si>
    <r>
      <t xml:space="preserve">Nút giao từ đường T2 đến đường D4 </t>
    </r>
    <r>
      <rPr>
        <b/>
        <sz val="11"/>
        <rFont val="Times New Roman"/>
        <family val="1"/>
      </rPr>
      <t xml:space="preserve">nay điều chỉnh là </t>
    </r>
    <r>
      <rPr>
        <sz val="11"/>
        <rFont val="Times New Roman"/>
        <family val="1"/>
      </rPr>
      <t>Từ ngã tư đường Kim Thành - Ngòi phát (nối tiếp T2) đến BV1</t>
    </r>
  </si>
  <si>
    <r>
      <t xml:space="preserve">Từ Ngã ba đường T5 và đường T12 (Km13+600m) đến Km13+809 </t>
    </r>
    <r>
      <rPr>
        <b/>
        <sz val="11"/>
        <rFont val="Times New Roman"/>
        <family val="1"/>
      </rPr>
      <t>nay điều chỉnh là</t>
    </r>
    <r>
      <rPr>
        <sz val="11"/>
        <rFont val="Times New Roman"/>
        <family val="1"/>
      </rPr>
      <t xml:space="preserve"> Từ đường 156 cũ (đối diện trường Tiểu học) đến đường T10</t>
    </r>
  </si>
  <si>
    <r>
      <t xml:space="preserve">Từ đường đi cửa khẩu (tuyến T2) đến đường Kim Thành, Ngòi Phát </t>
    </r>
    <r>
      <rPr>
        <b/>
        <sz val="11"/>
        <rFont val="Times New Roman"/>
        <family val="1"/>
      </rPr>
      <t xml:space="preserve">nay điều chỉnh là </t>
    </r>
    <r>
      <rPr>
        <sz val="11"/>
        <rFont val="Times New Roman"/>
        <family val="1"/>
      </rPr>
      <t>Từ đường N2 đến đường Kim Thành, Ngòi Phát</t>
    </r>
  </si>
  <si>
    <r>
      <t xml:space="preserve">Từ đường đi cửa khẩu (tuyến T2) đến tuyến đường T13 </t>
    </r>
    <r>
      <rPr>
        <b/>
        <sz val="11"/>
        <rFont val="Times New Roman"/>
        <family val="1"/>
      </rPr>
      <t>nay điều chỉnh là</t>
    </r>
    <r>
      <rPr>
        <sz val="11"/>
        <rFont val="Times New Roman"/>
        <family val="1"/>
      </rPr>
      <t xml:space="preserve"> Từ đường đi cửa khẩu (tuyến T1) đến tuyến đường T13</t>
    </r>
  </si>
  <si>
    <t>Đường tỉnh lộ 156 cũ</t>
  </si>
  <si>
    <t>Đường tỉnh lộ 156B</t>
  </si>
  <si>
    <t>Từ hộ ông Phan Văn Long đến hết địa phận xã Bản Vược giáp Mường Vi</t>
  </si>
  <si>
    <t>Từ cầu Bản Xèo Đến ngã ba Cán Tỷ</t>
  </si>
  <si>
    <r>
      <t>Đường 158</t>
    </r>
    <r>
      <rPr>
        <b/>
        <sz val="11"/>
        <rFont val="Times New Roman"/>
        <family val="1"/>
      </rPr>
      <t xml:space="preserve"> nay điều chỉnh là</t>
    </r>
    <r>
      <rPr>
        <sz val="11"/>
        <rFont val="Times New Roman"/>
        <family val="1"/>
      </rPr>
      <t xml:space="preserve"> Đường 156</t>
    </r>
  </si>
  <si>
    <t>Do trùng tuyến T12</t>
  </si>
  <si>
    <t>Từ giáp xã Mường Vi đến Km53+700</t>
  </si>
  <si>
    <t>Từ ngã ba cầu treo Làng San đến hết địa phận xã Quang Kim</t>
  </si>
  <si>
    <t>Đường Tỉnh lộ 156</t>
  </si>
  <si>
    <t>Từ cầu Bản Mạc dọc tuyến đường đến hết địa phận xã Trịnh Tường (giáp xã Cốc Mỳ)</t>
  </si>
  <si>
    <t>Từ cầu Trịnh Tường dọc tuyến đường đến hết địa phận xã Trịnh Tường (giáp xã Nậm Chạc)</t>
  </si>
  <si>
    <t>Từ Cầu Bản Mạc đến hết địa phận xã Trịnh Tường (giáp Cốc Mỳ) tuyến đường Cốc Mỳ Trịnh Tường (dọc bờ sông)</t>
  </si>
  <si>
    <t>Đề xuất của ĐVTV</t>
  </si>
  <si>
    <t>Đường Kim Thành, Ngòi Phát (Đường tỉnh lộ 156 mới, Khu tái định cư số 1)</t>
  </si>
  <si>
    <r>
      <t xml:space="preserve">Đoạn từ Cổng chào thị trấn đến đường rẽ vào nghĩa trang nhân dân thị trấn Bát Xát </t>
    </r>
    <r>
      <rPr>
        <b/>
        <sz val="11"/>
        <rFont val="Times New Roman"/>
        <family val="1"/>
      </rPr>
      <t>nay điều chỉnh là</t>
    </r>
    <r>
      <rPr>
        <sz val="11"/>
        <rFont val="Times New Roman"/>
        <family val="1"/>
      </rPr>
      <t xml:space="preserve"> Đoạn từ Cổng chào thị trấn đến đường rẽ vào trường dạy lái xe thị trấn Bát Xát</t>
    </r>
  </si>
  <si>
    <r>
      <t xml:space="preserve">Đoạn từ đường rẽ vào nghĩa trang đến cây xăng </t>
    </r>
    <r>
      <rPr>
        <b/>
        <sz val="11"/>
        <rFont val="Times New Roman"/>
        <family val="1"/>
      </rPr>
      <t>nay điều chỉnh là</t>
    </r>
    <r>
      <rPr>
        <sz val="11"/>
        <rFont val="Times New Roman"/>
        <family val="1"/>
      </rPr>
      <t xml:space="preserve"> Đoạn từ đường rẽ vào đường rẽ vào trường dạy lái xe đến cây xăng</t>
    </r>
  </si>
  <si>
    <r>
      <t xml:space="preserve">Đoạn từ đường rẽ vào tổ 7 đến đường Lý Thường Kiệt </t>
    </r>
    <r>
      <rPr>
        <b/>
        <sz val="11"/>
        <rFont val="Times New Roman"/>
        <family val="1"/>
      </rPr>
      <t>nay điều chỉnh là</t>
    </r>
    <r>
      <rPr>
        <sz val="11"/>
        <rFont val="Times New Roman"/>
        <family val="1"/>
      </rPr>
      <t xml:space="preserve"> Đoạn từ đường rẽ vào tổ 7 đến phố Trần Hưng Đạo</t>
    </r>
  </si>
  <si>
    <r>
      <t>Đoạn từ đường Lý Thường Kiệt đến đường Lê Lợi</t>
    </r>
    <r>
      <rPr>
        <b/>
        <sz val="11"/>
        <rFont val="Times New Roman"/>
        <family val="1"/>
      </rPr>
      <t xml:space="preserve"> nay điều chỉnh là</t>
    </r>
    <r>
      <rPr>
        <sz val="11"/>
        <rFont val="Times New Roman"/>
        <family val="1"/>
      </rPr>
      <t xml:space="preserve"> Đoạn từ phố Trần Hưng Đạo đến phố Lê Lợi</t>
    </r>
  </si>
  <si>
    <r>
      <t xml:space="preserve">Đoạn từ mốc QH số 03 đường Lê Lợi đến hết đoạn mở rộng (có cống hộp hai bên) </t>
    </r>
    <r>
      <rPr>
        <b/>
        <sz val="11"/>
        <rFont val="Times New Roman"/>
        <family val="1"/>
      </rPr>
      <t xml:space="preserve">nay điều chỉnh là </t>
    </r>
    <r>
      <rPr>
        <sz val="11"/>
        <rFont val="Times New Roman"/>
        <family val="1"/>
      </rPr>
      <t>Đoạn từ ngã 3 phố Lê Lợi đến hết đoạn mở rộng (có cống hộp hai bên)</t>
    </r>
  </si>
  <si>
    <r>
      <t xml:space="preserve">Đoạn từ cuối phạm vi có cống hộp 2 bên đến hết địa phận thị trấn (giáp xã Bản Qua lối đi Bản Vược) </t>
    </r>
    <r>
      <rPr>
        <b/>
        <sz val="11"/>
        <rFont val="Times New Roman"/>
        <family val="1"/>
      </rPr>
      <t>nay điều chỉnh là</t>
    </r>
    <r>
      <rPr>
        <sz val="11"/>
        <rFont val="Times New Roman"/>
        <family val="1"/>
      </rPr>
      <t xml:space="preserve"> Đoạn từ cuối phạm vi có cống hộp 2 bên đến hết địa phận thị trấn (giáp xã Bản Qua)</t>
    </r>
  </si>
  <si>
    <r>
      <t xml:space="preserve">Đoạn đường 156B đi Lào Cai (Tỉnh lộ 156 cũ) </t>
    </r>
    <r>
      <rPr>
        <b/>
        <sz val="11"/>
        <rFont val="Times New Roman"/>
        <family val="1"/>
      </rPr>
      <t>nay điều chỉn</t>
    </r>
    <r>
      <rPr>
        <sz val="11"/>
        <rFont val="Times New Roman"/>
        <family val="1"/>
      </rPr>
      <t>h là Đường 156</t>
    </r>
  </si>
  <si>
    <r>
      <t>Từ ngã ba đường Hùng Vương (trạm vật tư nông nghiệp) đến nghĩa trang nhân dân</t>
    </r>
    <r>
      <rPr>
        <b/>
        <sz val="11"/>
        <rFont val="Times New Roman"/>
        <family val="1"/>
      </rPr>
      <t xml:space="preserve"> nay điều chỉnh là </t>
    </r>
    <r>
      <rPr>
        <sz val="11"/>
        <rFont val="Times New Roman"/>
        <family val="1"/>
      </rPr>
      <t>Từ ngã tư đường Hùng Vương (đối diện công an thị trấn) đến nghĩa trang nhân dân thị trấn</t>
    </r>
  </si>
  <si>
    <r>
      <t xml:space="preserve">Từ ngã ba giao với phố Hùng Vương (cạnh UBND thị trấn) đến ngã ba giao phố Hùng Vương (Phía trên cổng trào thị trấn) </t>
    </r>
    <r>
      <rPr>
        <b/>
        <sz val="11"/>
        <rFont val="Times New Roman"/>
        <family val="1"/>
      </rPr>
      <t>nay điều chỉnh là</t>
    </r>
    <r>
      <rPr>
        <sz val="11"/>
        <rFont val="Times New Roman"/>
        <family val="1"/>
      </rPr>
      <t xml:space="preserve"> Từ ngã ba giao với đường Hùng Vương (cạnh UBND thị trấn) đến ngã ba giao đường Hùng Vương (Phía trên cổng trào thị trấn)</t>
    </r>
  </si>
  <si>
    <r>
      <t xml:space="preserve">Từ đường 156 (gần cửa hàng Điện máy xanh) vào sâu 300m </t>
    </r>
    <r>
      <rPr>
        <b/>
        <sz val="11"/>
        <rFont val="Times New Roman"/>
        <family val="1"/>
      </rPr>
      <t>nay điều chỉnh là</t>
    </r>
    <r>
      <rPr>
        <sz val="11"/>
        <rFont val="Times New Roman"/>
        <family val="1"/>
      </rPr>
      <t xml:space="preserve"> Từ đường 156 (gần cửa hàng Điện máy xanh) vào sâu 150m</t>
    </r>
  </si>
  <si>
    <r>
      <t>Đường Châu Giàng</t>
    </r>
    <r>
      <rPr>
        <b/>
        <sz val="11"/>
        <rFont val="Times New Roman"/>
        <family val="1"/>
      </rPr>
      <t xml:space="preserve"> nay điều chỉnh là</t>
    </r>
    <r>
      <rPr>
        <sz val="11"/>
        <rFont val="Times New Roman"/>
        <family val="1"/>
      </rPr>
      <t xml:space="preserve"> Phố Châu Giàng</t>
    </r>
  </si>
  <si>
    <r>
      <t>Tuyến nối đường Hùng Vương với đường Hoàng Liên</t>
    </r>
    <r>
      <rPr>
        <b/>
        <sz val="11"/>
        <rFont val="Times New Roman"/>
        <family val="1"/>
      </rPr>
      <t xml:space="preserve"> nay điều chỉnh là </t>
    </r>
    <r>
      <rPr>
        <sz val="11"/>
        <rFont val="Times New Roman"/>
        <family val="1"/>
      </rPr>
      <t xml:space="preserve">Tuyến nối đường Hùng Vương (hiệu sửa chữa xe máy Thành Hồng) với đường Hoàng Liên </t>
    </r>
  </si>
  <si>
    <r>
      <t>Phố Trần Quốc Toản</t>
    </r>
    <r>
      <rPr>
        <b/>
        <sz val="11"/>
        <rFont val="Times New Roman"/>
        <family val="1"/>
      </rPr>
      <t xml:space="preserve"> nay điều chỉnh là</t>
    </r>
    <r>
      <rPr>
        <sz val="11"/>
        <rFont val="Times New Roman"/>
        <family val="1"/>
      </rPr>
      <t xml:space="preserve"> Phố Trần Quốc Toản (N8)</t>
    </r>
  </si>
  <si>
    <r>
      <t>Phố Kim Đồng</t>
    </r>
    <r>
      <rPr>
        <b/>
        <sz val="11"/>
        <rFont val="Times New Roman"/>
        <family val="1"/>
      </rPr>
      <t xml:space="preserve"> nay điều chỉnh là </t>
    </r>
    <r>
      <rPr>
        <sz val="11"/>
        <rFont val="Times New Roman"/>
        <family val="1"/>
      </rPr>
      <t>Phố Kim Đổng (N7)</t>
    </r>
  </si>
  <si>
    <r>
      <t>Đường Lý Thường Kiệt</t>
    </r>
    <r>
      <rPr>
        <b/>
        <sz val="11"/>
        <rFont val="Times New Roman"/>
        <family val="1"/>
      </rPr>
      <t xml:space="preserve"> nay điều chỉnh là</t>
    </r>
    <r>
      <rPr>
        <sz val="11"/>
        <rFont val="Times New Roman"/>
        <family val="1"/>
      </rPr>
      <t xml:space="preserve"> Phố Lý Thường Kiệt</t>
    </r>
  </si>
  <si>
    <r>
      <t>Đường Hoàng Hoa Thám</t>
    </r>
    <r>
      <rPr>
        <b/>
        <sz val="11"/>
        <rFont val="Times New Roman"/>
        <family val="1"/>
      </rPr>
      <t xml:space="preserve"> nay điều chỉnh là</t>
    </r>
    <r>
      <rPr>
        <sz val="11"/>
        <rFont val="Times New Roman"/>
        <family val="1"/>
      </rPr>
      <t xml:space="preserve"> Phố Hoàng Hoa Thám</t>
    </r>
  </si>
  <si>
    <r>
      <t>Từ giao với đường Trần Hưng Đạo đến giao với đường Lý Thường Kiệt</t>
    </r>
    <r>
      <rPr>
        <b/>
        <sz val="11"/>
        <rFont val="Times New Roman"/>
        <family val="1"/>
      </rPr>
      <t xml:space="preserve"> nay điều chỉnh là</t>
    </r>
    <r>
      <rPr>
        <sz val="11"/>
        <rFont val="Times New Roman"/>
        <family val="1"/>
      </rPr>
      <t xml:space="preserve"> Từ ngã ba giao với phố Trần Hưng Đạo đến ngã ba giao với phố Lý Thường Kiệt</t>
    </r>
  </si>
  <si>
    <r>
      <t>Từ ngã ba giao phố Hoàng Hoa Thám đến ngã ba giao đường Hoàng Liên (Bên cạnh nhà khác UBND huyện)</t>
    </r>
    <r>
      <rPr>
        <b/>
        <sz val="11"/>
        <rFont val="Times New Roman"/>
        <family val="1"/>
      </rPr>
      <t xml:space="preserve"> nay điều chỉnh là</t>
    </r>
    <r>
      <rPr>
        <sz val="11"/>
        <rFont val="Times New Roman"/>
        <family val="1"/>
      </rPr>
      <t xml:space="preserve"> Từ ngã ba giao phố Hoàng Hoa Thám (Bên cạnh nhà khách UBND huyện)  đến ngã ba giao đường Hoàng Liên </t>
    </r>
  </si>
  <si>
    <r>
      <t xml:space="preserve">Đường Điện Biên </t>
    </r>
    <r>
      <rPr>
        <b/>
        <sz val="11"/>
        <rFont val="Times New Roman"/>
        <family val="1"/>
      </rPr>
      <t>nay điều chỉnh là</t>
    </r>
    <r>
      <rPr>
        <sz val="11"/>
        <rFont val="Times New Roman"/>
        <family val="1"/>
      </rPr>
      <t xml:space="preserve"> Phố Điện Biên</t>
    </r>
  </si>
  <si>
    <r>
      <t xml:space="preserve">Đường Huyện ủy - UBND huyện </t>
    </r>
    <r>
      <rPr>
        <b/>
        <sz val="11"/>
        <rFont val="Times New Roman"/>
        <family val="1"/>
      </rPr>
      <t>nay điều chỉnh là</t>
    </r>
    <r>
      <rPr>
        <sz val="11"/>
        <rFont val="Times New Roman"/>
        <family val="1"/>
      </rPr>
      <t xml:space="preserve"> Đường từ cổng UBND huyện đến Huyện uỷ Bát Xát</t>
    </r>
  </si>
  <si>
    <r>
      <t>Đường Trần Hưng Đạo</t>
    </r>
    <r>
      <rPr>
        <b/>
        <sz val="11"/>
        <rFont val="Times New Roman"/>
        <family val="1"/>
      </rPr>
      <t xml:space="preserve"> nay điều chỉnh là</t>
    </r>
    <r>
      <rPr>
        <sz val="11"/>
        <rFont val="Times New Roman"/>
        <family val="1"/>
      </rPr>
      <t xml:space="preserve"> Phố Trần Hưng Đạo</t>
    </r>
  </si>
  <si>
    <r>
      <t xml:space="preserve">Đường Đông Thái </t>
    </r>
    <r>
      <rPr>
        <b/>
        <sz val="11"/>
        <rFont val="Times New Roman"/>
        <family val="1"/>
      </rPr>
      <t>nay điều chỉnh là</t>
    </r>
    <r>
      <rPr>
        <sz val="11"/>
        <rFont val="Times New Roman"/>
        <family val="1"/>
      </rPr>
      <t xml:space="preserve"> Phố Đông Thái</t>
    </r>
  </si>
  <si>
    <r>
      <t xml:space="preserve">Từ giao với đường Trần Hưng Đạo đến hết đường </t>
    </r>
    <r>
      <rPr>
        <b/>
        <sz val="11"/>
        <rFont val="Times New Roman"/>
        <family val="1"/>
      </rPr>
      <t>nay điều chỉnh là</t>
    </r>
    <r>
      <rPr>
        <sz val="11"/>
        <rFont val="Times New Roman"/>
        <family val="1"/>
      </rPr>
      <t xml:space="preserve"> Từ ngã ba giao với phố Trần Hưng Đạo đến ngã ba giao đường D2</t>
    </r>
  </si>
  <si>
    <r>
      <t xml:space="preserve">Đường Lê Lợi </t>
    </r>
    <r>
      <rPr>
        <b/>
        <sz val="11"/>
        <rFont val="Times New Roman"/>
        <family val="1"/>
      </rPr>
      <t>nay điều chỉnh là</t>
    </r>
    <r>
      <rPr>
        <sz val="11"/>
        <rFont val="Times New Roman"/>
        <family val="1"/>
      </rPr>
      <t xml:space="preserve"> Phố Lê Lợi</t>
    </r>
  </si>
  <si>
    <r>
      <t xml:space="preserve">Từ ngã ba đường Hùng Vương đến đường Đông Thái </t>
    </r>
    <r>
      <rPr>
        <b/>
        <sz val="11"/>
        <rFont val="Times New Roman"/>
        <family val="1"/>
      </rPr>
      <t>nay điều chỉnh là</t>
    </r>
    <r>
      <rPr>
        <sz val="11"/>
        <rFont val="Times New Roman"/>
        <family val="1"/>
      </rPr>
      <t xml:space="preserve"> Từ ngã ba đường Hùng Vương đến phố Đông Thái</t>
    </r>
  </si>
  <si>
    <r>
      <t xml:space="preserve">Đường vào hồ Lá Luộc </t>
    </r>
    <r>
      <rPr>
        <b/>
        <sz val="11"/>
        <rFont val="Times New Roman"/>
        <family val="1"/>
      </rPr>
      <t>nay điều chỉnh là</t>
    </r>
    <r>
      <rPr>
        <sz val="11"/>
        <rFont val="Times New Roman"/>
        <family val="1"/>
      </rPr>
      <t xml:space="preserve"> Đường vào hồ Tả Xín (Ná Luộc)</t>
    </r>
  </si>
  <si>
    <r>
      <t xml:space="preserve">Từ đường 156 đến hết đất thị trấn </t>
    </r>
    <r>
      <rPr>
        <b/>
        <sz val="11"/>
        <rFont val="Times New Roman"/>
        <family val="1"/>
      </rPr>
      <t>tách thành 02 đoạn:</t>
    </r>
  </si>
  <si>
    <r>
      <t xml:space="preserve">Đường vào Bản Náng (xã Bản Qua) </t>
    </r>
    <r>
      <rPr>
        <b/>
        <sz val="11"/>
        <rFont val="Times New Roman"/>
        <family val="1"/>
      </rPr>
      <t xml:space="preserve">nay điều chỉnh là </t>
    </r>
    <r>
      <rPr>
        <sz val="11"/>
        <rFont val="Times New Roman"/>
        <family val="1"/>
      </rPr>
      <t>Đường đi vào tổ 14</t>
    </r>
  </si>
  <si>
    <r>
      <t xml:space="preserve">Từ đường Hùng Vương (nhà ông Phạm Đăng Lân) qua chỗ nhà ông Vũ Hồng Trình đến giao với đường tổ 7 đi Bản Náng (xã Bản Qua) </t>
    </r>
    <r>
      <rPr>
        <b/>
        <sz val="11"/>
        <rFont val="Times New Roman"/>
        <family val="1"/>
      </rPr>
      <t>nay điều chỉnh là</t>
    </r>
    <r>
      <rPr>
        <sz val="11"/>
        <rFont val="Times New Roman"/>
        <family val="1"/>
      </rPr>
      <t xml:space="preserve"> Từ đường Hùng Vương (nhà ông Phạm Đăng Lân) qua chỗ nhà ông Vũ Hồng Trình đến giao với đường tổ 7 đi tổ 14</t>
    </r>
  </si>
  <si>
    <r>
      <t>Từ ngã ba giao phố Hùng Vương đến ngã tư giao phố Hoàng Liên (Trung tâm Văn hóa, Thể thao và Truyền thông huyện)</t>
    </r>
    <r>
      <rPr>
        <b/>
        <sz val="11"/>
        <rFont val="Times New Roman"/>
        <family val="1"/>
      </rPr>
      <t xml:space="preserve"> nay điều chỉnh là </t>
    </r>
    <r>
      <rPr>
        <sz val="11"/>
        <rFont val="Times New Roman"/>
        <family val="1"/>
      </rPr>
      <t>Từ ngã ba giao đường Hùng Vương đến ngã tư giao đường Hoàng Liên (Trung tâm Văn hóa, Thể thao và Truyền thông huyện)</t>
    </r>
  </si>
  <si>
    <r>
      <t>Từ ngã tư giao với phố Hoàng Liên (Trung tâm Văn hóa, Thể thao và Truyền thông huyện) đến ngã ba giao với đường Kim Thành - Ngòi Phát</t>
    </r>
    <r>
      <rPr>
        <b/>
        <sz val="11"/>
        <rFont val="Times New Roman"/>
        <family val="1"/>
      </rPr>
      <t xml:space="preserve"> nay điều chỉnh là</t>
    </r>
    <r>
      <rPr>
        <sz val="11"/>
        <rFont val="Times New Roman"/>
        <family val="1"/>
      </rPr>
      <t xml:space="preserve"> Từ ngã tư giao với đường Hoàng Liên (Trung tâm Văn hóa, Thể thao và Truyền thông huyện) đến ngã ba giao với đường Kim Thành - Ngòi Phát</t>
    </r>
  </si>
  <si>
    <r>
      <t>Từ ngã tư giao với phố Võ Nguyên Giáp đến ngã ba giao với phố Châu Giàng</t>
    </r>
    <r>
      <rPr>
        <b/>
        <sz val="11"/>
        <rFont val="Times New Roman"/>
        <family val="1"/>
      </rPr>
      <t xml:space="preserve"> nay điều chỉnh là</t>
    </r>
    <r>
      <rPr>
        <sz val="11"/>
        <rFont val="Times New Roman"/>
        <family val="1"/>
      </rPr>
      <t xml:space="preserve"> Từ ngã tư giao với đường Võ Nguyên Giáp đến ngã ba giao với phố Châu Giàng</t>
    </r>
  </si>
  <si>
    <r>
      <t xml:space="preserve">Từ ngã tư giao với phố Võ Nguyên Giáp đến Ngã ba giao phố Hùng Vương (UBND thị trấn) </t>
    </r>
    <r>
      <rPr>
        <b/>
        <sz val="11"/>
        <rFont val="Times New Roman"/>
        <family val="1"/>
      </rPr>
      <t>nay điều chỉnh là</t>
    </r>
    <r>
      <rPr>
        <sz val="11"/>
        <rFont val="Times New Roman"/>
        <family val="1"/>
      </rPr>
      <t xml:space="preserve"> Từ ngã tư giao với đường Võ Nguyên Giáp đến Ngã ba giao đường Hùng Vương (UBND thị trấn)</t>
    </r>
  </si>
  <si>
    <r>
      <t>Phố Hoàng Văn Thụ nay</t>
    </r>
    <r>
      <rPr>
        <b/>
        <sz val="11"/>
        <rFont val="Times New Roman"/>
        <family val="1"/>
      </rPr>
      <t xml:space="preserve"> điều chỉnh là </t>
    </r>
    <r>
      <rPr>
        <sz val="11"/>
        <rFont val="Times New Roman"/>
        <family val="1"/>
      </rPr>
      <t>Phố Hoàng Văn Thụ (Đường D8 theo Quy hoạch)</t>
    </r>
  </si>
  <si>
    <r>
      <t>Từ ngã ba giao với phố Ngô Quyền đến ngã ba giao với phố Hoàng Liên (cổng Trung tâm Bồi dưỡng Chính trị)</t>
    </r>
    <r>
      <rPr>
        <b/>
        <sz val="11"/>
        <rFont val="Times New Roman"/>
        <family val="1"/>
      </rPr>
      <t xml:space="preserve"> nay điều chỉnh là</t>
    </r>
    <r>
      <rPr>
        <sz val="11"/>
        <rFont val="Times New Roman"/>
        <family val="1"/>
      </rPr>
      <t xml:space="preserve"> Từ ngã ba giao với phố Ngô Quyền đến ngã ba giao với đường Hoàng Liên (cổng Trung tâm Bồi dưỡng Chính trị)</t>
    </r>
  </si>
  <si>
    <r>
      <t>Phố Lương Thế Vinh</t>
    </r>
    <r>
      <rPr>
        <b/>
        <sz val="11"/>
        <rFont val="Times New Roman"/>
        <family val="1"/>
      </rPr>
      <t xml:space="preserve"> nay điều chỉnh là</t>
    </r>
    <r>
      <rPr>
        <sz val="11"/>
        <rFont val="Times New Roman"/>
        <family val="1"/>
      </rPr>
      <t xml:space="preserve"> Phố Lương Thế Vinh (Đường D9 theo Quy hoạch)</t>
    </r>
  </si>
  <si>
    <r>
      <t xml:space="preserve">Từ ngã tư giao với phố Võ Nguyên Giáp (Trung tâm Văn hóa, thể thao - truyền thông huyện) đến đường rẽ vào Trung tâm sát hạch lái xe cơ giới </t>
    </r>
    <r>
      <rPr>
        <b/>
        <sz val="11"/>
        <rFont val="Times New Roman"/>
        <family val="1"/>
      </rPr>
      <t xml:space="preserve">nay điều chỉnh là </t>
    </r>
    <r>
      <rPr>
        <sz val="11"/>
        <rFont val="Times New Roman"/>
        <family val="1"/>
      </rPr>
      <t>Từ ngã tư giao với đường Võ Nguyên Giáp (Trung tâm Văn hóa, thể thao truyền thông huyện) đến ngã ba giao với phố Hoàng Văn Thụ</t>
    </r>
  </si>
  <si>
    <r>
      <t>Từ ngã ba đường vào Trung tâm sát hạc lái xe cơ giới đến cổng nghĩa trang nhân dân thị trấn</t>
    </r>
    <r>
      <rPr>
        <b/>
        <sz val="11"/>
        <rFont val="Times New Roman"/>
        <family val="1"/>
      </rPr>
      <t xml:space="preserve"> nay điều chỉnh là</t>
    </r>
    <r>
      <rPr>
        <sz val="11"/>
        <rFont val="Times New Roman"/>
        <family val="1"/>
      </rPr>
      <t xml:space="preserve"> Từ ngã ba giao với phố Hoàng Văn Thụ đến cổng nghĩa trang thị trấn Bát Xát</t>
    </r>
  </si>
  <si>
    <r>
      <t xml:space="preserve">Từ ngã tư giao với phố Võ Nguyên Giáp đến hết cống hộp đường rẽ vào tổ 10 (Sau Bệnh viện đa khoa huyện) </t>
    </r>
    <r>
      <rPr>
        <b/>
        <sz val="11"/>
        <rFont val="Times New Roman"/>
        <family val="1"/>
      </rPr>
      <t xml:space="preserve"> nay điều chỉnh là</t>
    </r>
    <r>
      <rPr>
        <sz val="11"/>
        <rFont val="Times New Roman"/>
        <family val="1"/>
      </rPr>
      <t xml:space="preserve"> Từ ngã tư giao với đường Võ Nguyên Giáp đến hết cống hộp đường rẽ vào tổ 10 (Sau Bệnh viện đa khoa huyện)</t>
    </r>
  </si>
  <si>
    <r>
      <t xml:space="preserve"> Đường Đông Phón </t>
    </r>
    <r>
      <rPr>
        <b/>
        <sz val="11"/>
        <rFont val="Times New Roman"/>
        <family val="1"/>
      </rPr>
      <t>nay điều chỉnh là</t>
    </r>
    <r>
      <rPr>
        <sz val="11"/>
        <rFont val="Times New Roman"/>
        <family val="1"/>
      </rPr>
      <t xml:space="preserve"> Phố Đông Phón</t>
    </r>
  </si>
  <si>
    <r>
      <t xml:space="preserve">Đoạn nối từ đường Hoàng Liên đến ngã ba đường nhánh nối đường Châu Giàng và đường Lý Thường Kiệt </t>
    </r>
    <r>
      <rPr>
        <b/>
        <sz val="11"/>
        <rFont val="Times New Roman"/>
        <family val="1"/>
      </rPr>
      <t xml:space="preserve">nay điều chỉnh là </t>
    </r>
    <r>
      <rPr>
        <sz val="11"/>
        <rFont val="Times New Roman"/>
        <family val="1"/>
      </rPr>
      <t>Từ ngã ba giao với đường Hoàng Liên đến ngã ba giao với phố Kim Đồng</t>
    </r>
  </si>
  <si>
    <r>
      <t xml:space="preserve">Các thửa đất nằm trong tuyến đường ngõ  giáp số nhà 012 đường Đông Thái  </t>
    </r>
    <r>
      <rPr>
        <b/>
        <sz val="11"/>
        <rFont val="Times New Roman"/>
        <family val="1"/>
      </rPr>
      <t>nay điều chỉnh là</t>
    </r>
    <r>
      <rPr>
        <sz val="11"/>
        <rFont val="Times New Roman"/>
        <family val="1"/>
      </rPr>
      <t xml:space="preserve"> Các thửa đất nằm trong tuyến đường ngõ  giáp số nhà 012 phố Đông Thái  </t>
    </r>
  </si>
  <si>
    <r>
      <t xml:space="preserve">Toàn xã </t>
    </r>
    <r>
      <rPr>
        <b/>
        <sz val="11"/>
        <rFont val="Times New Roman"/>
        <family val="1"/>
      </rPr>
      <t>tách thành 05 đoạn</t>
    </r>
    <r>
      <rPr>
        <sz val="11"/>
        <rFont val="Times New Roman"/>
        <family val="1"/>
      </rPr>
      <t>:</t>
    </r>
  </si>
  <si>
    <r>
      <t xml:space="preserve">Các vị trí đất nông thôn còn lại </t>
    </r>
    <r>
      <rPr>
        <b/>
        <sz val="11"/>
        <rFont val="Times New Roman"/>
        <family val="1"/>
      </rPr>
      <t>tách thành 02 đoạn:</t>
    </r>
  </si>
  <si>
    <r>
      <t xml:space="preserve">Từ đoạn được đầu tư mở rộng có cống hộp 2 bên đến ngã ba cổng trường tiểu học Bản Vược (T3 theo QH chi tiết xã Bản Vược năm 2008) </t>
    </r>
    <r>
      <rPr>
        <b/>
        <sz val="11"/>
        <rFont val="Times New Roman"/>
        <family val="1"/>
      </rPr>
      <t>nay điều chỉnh là</t>
    </r>
    <r>
      <rPr>
        <sz val="11"/>
        <rFont val="Times New Roman"/>
        <family val="1"/>
      </rPr>
      <t xml:space="preserve"> Từ hết nhà ông Vũ Văn Trường đến ngã ba cổng trường tiểu học Bản Vược </t>
    </r>
  </si>
  <si>
    <r>
      <t xml:space="preserve">Từ đoạn đã được đầu tư mở rộng (cống nước qua đường chỗ nhà ông Lìn) đi cửa khẩu </t>
    </r>
    <r>
      <rPr>
        <b/>
        <sz val="11"/>
        <rFont val="Times New Roman"/>
        <family val="1"/>
      </rPr>
      <t>nay điều chỉnh là</t>
    </r>
    <r>
      <rPr>
        <sz val="11"/>
        <rFont val="Times New Roman"/>
        <family val="1"/>
      </rPr>
      <t xml:space="preserve"> Từ đoạn đã được đầu tư mở rộng (cống nước qua đường chỗ nhà ông Lìn) đến ngã ba giao với đường Kim Thành Ngòi Phát</t>
    </r>
  </si>
  <si>
    <r>
      <t xml:space="preserve">Từ địa phận xã Bản Vược giáp xã Bản Qua đến ngã tư giữa đường Kim Thành - Ngòi Phát và đường bê tông (giao tuyến T2 theo QH chi tiết trung tâm xã Bản Vược năm 2008) </t>
    </r>
    <r>
      <rPr>
        <b/>
        <sz val="11"/>
        <rFont val="Times New Roman"/>
        <family val="1"/>
      </rPr>
      <t>nay điều chỉnh là</t>
    </r>
    <r>
      <rPr>
        <sz val="11"/>
        <rFont val="Times New Roman"/>
        <family val="1"/>
      </rPr>
      <t xml:space="preserve"> Từ địa phận xã Bản Vược giáp xã Bản Qua đến đoạn giao với đường BV15</t>
    </r>
  </si>
  <si>
    <r>
      <t xml:space="preserve">Đường đi Mường Vi </t>
    </r>
    <r>
      <rPr>
        <b/>
        <sz val="11"/>
        <rFont val="Times New Roman"/>
        <family val="1"/>
      </rPr>
      <t>nay điều chỉnh là</t>
    </r>
    <r>
      <rPr>
        <sz val="11"/>
        <rFont val="Times New Roman"/>
        <family val="1"/>
      </rPr>
      <t xml:space="preserve"> Đường 156B</t>
    </r>
  </si>
  <si>
    <r>
      <t xml:space="preserve">Từ đoạn hết cống hộp hai bên đi Mường Vi dài 150m </t>
    </r>
    <r>
      <rPr>
        <b/>
        <sz val="11"/>
        <rFont val="Times New Roman"/>
        <family val="1"/>
      </rPr>
      <t xml:space="preserve">nay điều chỉnh là </t>
    </r>
    <r>
      <rPr>
        <sz val="11"/>
        <rFont val="Times New Roman"/>
        <family val="1"/>
      </rPr>
      <t xml:space="preserve">Từ đoạn cách vòng xuyến 100m (hộ ông Vũ Đình Hùng, Hoàng Xuân Kìn) đến hộ ông Phan Văn Long </t>
    </r>
  </si>
  <si>
    <r>
      <t xml:space="preserve">Đường bê tông vòng quanh chợ </t>
    </r>
    <r>
      <rPr>
        <b/>
        <sz val="11"/>
        <rFont val="Times New Roman"/>
        <family val="1"/>
      </rPr>
      <t>nay điều chỉnh là</t>
    </r>
    <r>
      <rPr>
        <sz val="11"/>
        <rFont val="Times New Roman"/>
        <family val="1"/>
      </rPr>
      <t xml:space="preserve"> Giao tuyến T2 với tuyến T13</t>
    </r>
  </si>
  <si>
    <r>
      <t xml:space="preserve">Tuyến đường T4 </t>
    </r>
    <r>
      <rPr>
        <b/>
        <sz val="11"/>
        <rFont val="Times New Roman"/>
        <family val="1"/>
      </rPr>
      <t xml:space="preserve">nay điều chỉnh là </t>
    </r>
    <r>
      <rPr>
        <sz val="11"/>
        <rFont val="Times New Roman"/>
        <family val="1"/>
      </rPr>
      <t>Đường BV 17</t>
    </r>
  </si>
  <si>
    <r>
      <t xml:space="preserve">Từ đường T1 đến đường T9 </t>
    </r>
    <r>
      <rPr>
        <b/>
        <sz val="11"/>
        <rFont val="Times New Roman"/>
        <family val="1"/>
      </rPr>
      <t>nay điều chỉnh là</t>
    </r>
    <r>
      <rPr>
        <sz val="11"/>
        <rFont val="Times New Roman"/>
        <family val="1"/>
      </rPr>
      <t xml:space="preserve"> Từ đường BV12 đến đường BV15 (đường 2 làn xe)</t>
    </r>
  </si>
  <si>
    <r>
      <t xml:space="preserve">Tuyến đường T5 </t>
    </r>
    <r>
      <rPr>
        <b/>
        <sz val="11"/>
        <rFont val="Times New Roman"/>
        <family val="1"/>
      </rPr>
      <t>nay điều chỉnh là</t>
    </r>
    <r>
      <rPr>
        <sz val="11"/>
        <rFont val="Times New Roman"/>
        <family val="1"/>
      </rPr>
      <t xml:space="preserve"> Đường BV 13 </t>
    </r>
  </si>
  <si>
    <r>
      <t xml:space="preserve">Từ đường Kim Thành - Ngòi Phát (T2) đến đường T4 </t>
    </r>
    <r>
      <rPr>
        <b/>
        <sz val="11"/>
        <rFont val="Times New Roman"/>
        <family val="1"/>
      </rPr>
      <t>nay điều chỉnh là</t>
    </r>
    <r>
      <rPr>
        <sz val="11"/>
        <rFont val="Times New Roman"/>
        <family val="1"/>
      </rPr>
      <t xml:space="preserve"> Từ đường Kim Thành - Ngòi Phát đến đường BV17</t>
    </r>
  </si>
  <si>
    <r>
      <t xml:space="preserve">Tuyến đường T6 </t>
    </r>
    <r>
      <rPr>
        <b/>
        <sz val="11"/>
        <rFont val="Times New Roman"/>
        <family val="1"/>
      </rPr>
      <t>nay điều chỉnh là</t>
    </r>
    <r>
      <rPr>
        <sz val="11"/>
        <rFont val="Times New Roman"/>
        <family val="1"/>
      </rPr>
      <t xml:space="preserve"> Đường BV 18 </t>
    </r>
  </si>
  <si>
    <r>
      <t xml:space="preserve">Đoạn 1: Từ đường T5 đến đường T9 </t>
    </r>
    <r>
      <rPr>
        <b/>
        <sz val="11"/>
        <rFont val="Times New Roman"/>
        <family val="1"/>
      </rPr>
      <t>nay điều chỉnh là</t>
    </r>
    <r>
      <rPr>
        <sz val="11"/>
        <rFont val="Times New Roman"/>
        <family val="1"/>
      </rPr>
      <t xml:space="preserve"> Từ đường BV13 đến BV15</t>
    </r>
  </si>
  <si>
    <r>
      <t xml:space="preserve">Tuyến đường T7 </t>
    </r>
    <r>
      <rPr>
        <b/>
        <sz val="11"/>
        <rFont val="Times New Roman"/>
        <family val="1"/>
      </rPr>
      <t>nay điều chỉnh là</t>
    </r>
    <r>
      <rPr>
        <sz val="11"/>
        <rFont val="Times New Roman"/>
        <family val="1"/>
      </rPr>
      <t xml:space="preserve"> Đường BV 14 </t>
    </r>
  </si>
  <si>
    <r>
      <t xml:space="preserve">Tuyến đường T9 </t>
    </r>
    <r>
      <rPr>
        <b/>
        <sz val="11"/>
        <rFont val="Times New Roman"/>
        <family val="1"/>
      </rPr>
      <t>nay điều chỉnh là</t>
    </r>
    <r>
      <rPr>
        <sz val="11"/>
        <rFont val="Times New Roman"/>
        <family val="1"/>
      </rPr>
      <t xml:space="preserve"> Đường BV 15 </t>
    </r>
  </si>
  <si>
    <r>
      <t xml:space="preserve">Từ đường Kim Thành - Ngòi Phát (T2) đến đường T4  </t>
    </r>
    <r>
      <rPr>
        <b/>
        <sz val="11"/>
        <rFont val="Times New Roman"/>
        <family val="1"/>
      </rPr>
      <t>nay điều chỉnh là</t>
    </r>
    <r>
      <rPr>
        <sz val="11"/>
        <rFont val="Times New Roman"/>
        <family val="1"/>
      </rPr>
      <t xml:space="preserve"> Từ đường Kim Thành - Ngòi Phát đến đường BV17 (đường 2 làn xe)</t>
    </r>
  </si>
  <si>
    <r>
      <t xml:space="preserve">Toàn xã </t>
    </r>
    <r>
      <rPr>
        <b/>
        <sz val="11"/>
        <rFont val="Times New Roman"/>
        <family val="1"/>
      </rPr>
      <t>tách thành 02 đoạn:</t>
    </r>
  </si>
  <si>
    <r>
      <t xml:space="preserve">Toàn xã </t>
    </r>
    <r>
      <rPr>
        <b/>
        <sz val="11"/>
        <rFont val="Times New Roman"/>
        <family val="1"/>
      </rPr>
      <t>tách thành 03 đoạn:</t>
    </r>
  </si>
  <si>
    <r>
      <t xml:space="preserve">Đường trục chính từ cây xăng qua cầu sắt đi Dền Sáng đến hết ranh giới quy hoạch trung tâm xã Mường Hum </t>
    </r>
    <r>
      <rPr>
        <b/>
        <sz val="11"/>
        <rFont val="Times New Roman"/>
        <family val="1"/>
      </rPr>
      <t>tách thành 03 đoạn:</t>
    </r>
  </si>
  <si>
    <r>
      <t xml:space="preserve">Từ ngã ba cổng UBND xã đến ngã ba giao đường TL 158 đi xã Dền Sáng </t>
    </r>
    <r>
      <rPr>
        <b/>
        <sz val="11"/>
        <rFont val="Times New Roman"/>
        <family val="1"/>
      </rPr>
      <t>nay điều chỉnh là</t>
    </r>
    <r>
      <rPr>
        <sz val="11"/>
        <rFont val="Times New Roman"/>
        <family val="1"/>
      </rPr>
      <t xml:space="preserve"> Từ ngã ba cổng UBND xã đến ngã ba giao với đường N7</t>
    </r>
  </si>
  <si>
    <r>
      <t xml:space="preserve">Từ đường tỉnh lộ 158 đến đầu cầu Mường Hum đi xã Dền Thàng </t>
    </r>
    <r>
      <rPr>
        <b/>
        <sz val="11"/>
        <rFont val="Times New Roman"/>
        <family val="1"/>
      </rPr>
      <t>nay điều chỉnh là</t>
    </r>
    <r>
      <rPr>
        <sz val="11"/>
        <rFont val="Times New Roman"/>
        <family val="1"/>
      </rPr>
      <t xml:space="preserve"> Từ nút giao đường D1 đến đầu cầu Mường Hum đi xã Dền Thàng</t>
    </r>
  </si>
  <si>
    <r>
      <rPr>
        <b/>
        <sz val="11"/>
        <rFont val="Times New Roman"/>
        <family val="1"/>
      </rPr>
      <t xml:space="preserve"> </t>
    </r>
    <r>
      <rPr>
        <sz val="11"/>
        <rFont val="Times New Roman"/>
        <family val="1"/>
      </rPr>
      <t xml:space="preserve">Đường bê tông (Tuyến N5 + N6) </t>
    </r>
    <r>
      <rPr>
        <b/>
        <sz val="11"/>
        <rFont val="Times New Roman"/>
        <family val="1"/>
      </rPr>
      <t>nay điều chỉnh là</t>
    </r>
    <r>
      <rPr>
        <sz val="11"/>
        <rFont val="Times New Roman"/>
        <family val="1"/>
      </rPr>
      <t xml:space="preserve"> Đường bê tông (Tuyến  N6)</t>
    </r>
  </si>
  <si>
    <r>
      <t xml:space="preserve">Từ đường trục chính nối với đường bê tông đi vào chợ </t>
    </r>
    <r>
      <rPr>
        <b/>
        <sz val="11"/>
        <rFont val="Times New Roman"/>
        <family val="1"/>
      </rPr>
      <t>nay điều chỉnh là</t>
    </r>
    <r>
      <rPr>
        <sz val="11"/>
        <rFont val="Times New Roman"/>
        <family val="1"/>
      </rPr>
      <t xml:space="preserve"> Tuyến ngang từ đường trục chính D1 nối với đường bê tông D2 </t>
    </r>
  </si>
  <si>
    <r>
      <t xml:space="preserve">Tuyến đường N5 </t>
    </r>
    <r>
      <rPr>
        <b/>
        <sz val="11"/>
        <rFont val="Times New Roman"/>
        <family val="1"/>
      </rPr>
      <t>nay điều chỉnh là</t>
    </r>
    <r>
      <rPr>
        <sz val="11"/>
        <rFont val="Times New Roman"/>
        <family val="1"/>
      </rPr>
      <t xml:space="preserve"> Tuyến đường N5 kéo dài</t>
    </r>
  </si>
  <si>
    <r>
      <t xml:space="preserve">Từ nút giao đường D4 đến giao nhau với đường D2 </t>
    </r>
    <r>
      <rPr>
        <b/>
        <sz val="11"/>
        <rFont val="Times New Roman"/>
        <family val="1"/>
      </rPr>
      <t>nay điều chỉnh là</t>
    </r>
    <r>
      <rPr>
        <sz val="11"/>
        <rFont val="Times New Roman"/>
        <family val="1"/>
      </rPr>
      <t xml:space="preserve"> Từ nút giao đường D4 đến ngã ba giao nhau với đường D1</t>
    </r>
  </si>
  <si>
    <r>
      <t>Từ ngã ba TL 156 mới giao với TL 156 cũ đến hết địa phận xã Quang Kim</t>
    </r>
    <r>
      <rPr>
        <b/>
        <sz val="11"/>
        <rFont val="Times New Roman"/>
        <family val="1"/>
      </rPr>
      <t xml:space="preserve"> nay điều chỉnh là </t>
    </r>
    <r>
      <rPr>
        <sz val="11"/>
        <rFont val="Times New Roman"/>
        <family val="1"/>
      </rPr>
      <t>Từ hết vị trí đấu giá thôn Kim Tiến đến hết địa phận xã Quang Kim giáp thị trấn Bát Xát</t>
    </r>
  </si>
  <si>
    <r>
      <t>Từ điểm đầu đường 156 đi Phìn Ngan đến hết mốc quy hoạch</t>
    </r>
    <r>
      <rPr>
        <b/>
        <sz val="11"/>
        <rFont val="Times New Roman"/>
        <family val="1"/>
      </rPr>
      <t xml:space="preserve"> nay điều chỉnh là </t>
    </r>
    <r>
      <rPr>
        <sz val="11"/>
        <rFont val="Times New Roman"/>
        <family val="1"/>
      </rPr>
      <t>Từ điểm đầu đường 156 đi Phìn Ngan đến đoạn giao với đường D1</t>
    </r>
  </si>
  <si>
    <r>
      <t xml:space="preserve">Đường trục chính (tuyến T1) </t>
    </r>
    <r>
      <rPr>
        <b/>
        <sz val="11"/>
        <rFont val="Times New Roman"/>
        <family val="1"/>
      </rPr>
      <t>nay điều chỉnh là</t>
    </r>
    <r>
      <rPr>
        <sz val="11"/>
        <rFont val="Times New Roman"/>
        <family val="1"/>
      </rPr>
      <t xml:space="preserve"> Tuyến T1 (tỉnh lộ 156) </t>
    </r>
  </si>
  <si>
    <r>
      <t xml:space="preserve">Đường đi Bản Vược </t>
    </r>
    <r>
      <rPr>
        <b/>
        <sz val="11"/>
        <rFont val="Times New Roman"/>
        <family val="1"/>
      </rPr>
      <t xml:space="preserve">nay điều chỉnh là </t>
    </r>
    <r>
      <rPr>
        <sz val="11"/>
        <rFont val="Times New Roman"/>
        <family val="1"/>
      </rPr>
      <t xml:space="preserve">Tuyến T1 (tỉnh lộ 156) </t>
    </r>
  </si>
  <si>
    <r>
      <t xml:space="preserve">Từ THCS đến cầu tràn liên hợp (thôn Tân Quang) </t>
    </r>
    <r>
      <rPr>
        <b/>
        <sz val="11"/>
        <rFont val="Times New Roman"/>
        <family val="1"/>
      </rPr>
      <t xml:space="preserve">nay điều chỉnh là </t>
    </r>
    <r>
      <rPr>
        <sz val="11"/>
        <rFont val="Times New Roman"/>
        <family val="1"/>
      </rPr>
      <t>Từ trường THCS +50m hướng đi xã Bản Vược đến cầu Bản Mạc</t>
    </r>
  </si>
  <si>
    <r>
      <t xml:space="preserve">Đường nhánh (tuyến T3+T4) </t>
    </r>
    <r>
      <rPr>
        <b/>
        <sz val="11"/>
        <rFont val="Times New Roman"/>
        <family val="1"/>
      </rPr>
      <t xml:space="preserve">tách thành 02 đoạn </t>
    </r>
  </si>
  <si>
    <r>
      <t>Từ ngã 3 (phòng khám) đi ra phía bờ sông đến trục chính phía đồn BP (nhánh sau khu dân cư)</t>
    </r>
    <r>
      <rPr>
        <b/>
        <sz val="11"/>
        <rFont val="Times New Roman"/>
        <family val="1"/>
      </rPr>
      <t xml:space="preserve"> nay điều chỉnh là</t>
    </r>
    <r>
      <rPr>
        <sz val="11"/>
        <rFont val="Times New Roman"/>
        <family val="1"/>
      </rPr>
      <t xml:space="preserve"> Từ giao với đường T1 (Tỉnh lộ 156)  theo đường bờ sông sau đền mẫu đến giao với đường T1 (tỉnh lộ 156 đoạn nhà nghỉ Trường Nhũ) </t>
    </r>
  </si>
  <si>
    <r>
      <t>Tuyến T2 (Từ ngã ba đi Trường tiểu học) đến ngã ba đường rẽ vào thôn Bản Mạc, xã Trịnh Tường</t>
    </r>
    <r>
      <rPr>
        <b/>
        <sz val="11"/>
        <rFont val="Times New Roman"/>
        <family val="1"/>
      </rPr>
      <t xml:space="preserve"> nay điều chỉnh là</t>
    </r>
    <r>
      <rPr>
        <sz val="11"/>
        <rFont val="Times New Roman"/>
        <family val="1"/>
      </rPr>
      <t xml:space="preserve"> Từ ngã 3 đi trường tiểu học đến ngã ba rẽ vào thôn Bản Mạc, xã Trịnh Tường  (Đường T10 dự án đấu giá)</t>
    </r>
  </si>
  <si>
    <r>
      <t xml:space="preserve">Tuyến D2 cụm Y Tý </t>
    </r>
    <r>
      <rPr>
        <b/>
        <sz val="11"/>
        <rFont val="Times New Roman"/>
        <family val="1"/>
      </rPr>
      <t>nay điều chỉnh là</t>
    </r>
    <r>
      <rPr>
        <sz val="11"/>
        <rFont val="Times New Roman"/>
        <family val="1"/>
      </rPr>
      <t xml:space="preserve"> Từ ngã 3 (khu tái định cư Ngải Trồ) đi qua khu vực cổng  chợ Y Tý đến ngã 3 đài tưởng niệm</t>
    </r>
  </si>
  <si>
    <r>
      <t xml:space="preserve">Tuyến D5 (hoặc N4 theo Quy hoạch chi tiết trung tâm xã Y Tý) </t>
    </r>
    <r>
      <rPr>
        <b/>
        <sz val="11"/>
        <rFont val="Times New Roman"/>
        <family val="1"/>
      </rPr>
      <t>nay điều chỉnh là</t>
    </r>
    <r>
      <rPr>
        <sz val="11"/>
        <rFont val="Times New Roman"/>
        <family val="1"/>
      </rPr>
      <t xml:space="preserve"> Tuyến D5</t>
    </r>
  </si>
  <si>
    <r>
      <t>Đoạn từ Ngã 3 thôn Mò Chú Phải (Ngã 3 giao nhau giữa đường đi Phìn Hồ và đi xã Trịnh Tường với đường tỉnh lộ 158) đến hết địa giới hành chính xã Y Tý hướng đi xã Trịnh Tường</t>
    </r>
    <r>
      <rPr>
        <b/>
        <sz val="11"/>
        <rFont val="Times New Roman"/>
        <family val="1"/>
      </rPr>
      <t xml:space="preserve"> tách thành 02 đoạn:</t>
    </r>
  </si>
  <si>
    <r>
      <t xml:space="preserve">Từ đường Tổ 7 đến tuyến T1 </t>
    </r>
    <r>
      <rPr>
        <i/>
        <sz val="11"/>
        <rFont val="Times New Roman"/>
        <family val="1"/>
      </rPr>
      <t>(thuộc Tổ 7)</t>
    </r>
    <r>
      <rPr>
        <sz val="11"/>
        <rFont val="Times New Roman"/>
        <family val="1"/>
      </rPr>
      <t xml:space="preserve"> </t>
    </r>
    <r>
      <rPr>
        <b/>
        <sz val="11"/>
        <rFont val="Times New Roman"/>
        <family val="1"/>
      </rPr>
      <t xml:space="preserve">nay điều chỉnh là </t>
    </r>
    <r>
      <rPr>
        <sz val="11"/>
        <rFont val="Times New Roman"/>
        <family val="1"/>
      </rPr>
      <t>Từ đường Hùng Vương đến hêt tuyến đường dài 50 m (giao với tuyến T1 (thuộc Tổ 7))</t>
    </r>
  </si>
  <si>
    <r>
      <t xml:space="preserve">Từ cổng Đồn biên phòng Bát Xát đến hết địa phận xã Bản Qua nối đi Bản Vược </t>
    </r>
    <r>
      <rPr>
        <b/>
        <sz val="11"/>
        <rFont val="Times New Roman"/>
        <family val="1"/>
      </rPr>
      <t>nay điều chỉnh là</t>
    </r>
    <r>
      <rPr>
        <sz val="11"/>
        <rFont val="Times New Roman"/>
        <family val="1"/>
      </rPr>
      <t xml:space="preserve"> Từ ngã 3 rẽ vào thôn Cóoc Cài đến hết địa phận xã Bản Qua nối đi Bản Vược</t>
    </r>
  </si>
  <si>
    <r>
      <t xml:space="preserve">Các vị trí đất xung quanh nút giao thông đã được đầu tư XD cống hộp hai bên </t>
    </r>
    <r>
      <rPr>
        <b/>
        <sz val="11"/>
        <rFont val="Times New Roman"/>
        <family val="1"/>
      </rPr>
      <t>nay điều chỉnh là</t>
    </r>
    <r>
      <rPr>
        <sz val="11"/>
        <rFont val="Times New Roman"/>
        <family val="1"/>
      </rPr>
      <t xml:space="preserve"> Các vị trí đất xung quanh nút giao thông đã được đầu tư XD cống hộp hai bên cách 100m (từ tim vòng xuyến) (hướng đường tỉnh lộ 156 cũ đi chân dốc kho tàu tới hết nhà ông Vũ Văn Trường, hướng ra cửa khẩu tới nhà ông Lìn, hướng đường tỉnh lộ 156B tới nhà ông Hoàng Xuân Kìn)</t>
    </r>
  </si>
  <si>
    <t>Đường nối Cốc Mỳ - Trịnh Tường (giáp bờ sông Hồng) địa phận xã Cốc Mỳ</t>
  </si>
  <si>
    <t>Đường đi xã Trung Lèng Hồ</t>
  </si>
  <si>
    <t>Từ ngã ba Choản Thèn đến thôn Sín Chải (đường trục thôn)</t>
  </si>
  <si>
    <t>Điều chỉnh về giá</t>
  </si>
  <si>
    <t>Giá đất huyện đề xuất</t>
  </si>
  <si>
    <t>Tỷ lệ biến động đất ở (%)</t>
  </si>
  <si>
    <t>Điều chỉnh mốc xác định, giá</t>
  </si>
  <si>
    <t>Điều chỉnh tên, mốc xác định</t>
  </si>
  <si>
    <t>Điều chỉnh tên, mốc xác định, giá</t>
  </si>
  <si>
    <t>Điều chỉnh mốc xác định</t>
  </si>
  <si>
    <t>Tách tuyến, điều chỉnh giá</t>
  </si>
  <si>
    <r>
      <t xml:space="preserve">Tuyến đường ngõ giáp số nhà 012 đường Đông Thái (thuộc tổ 2) </t>
    </r>
    <r>
      <rPr>
        <b/>
        <sz val="11"/>
        <rFont val="Times New Roman"/>
        <family val="1"/>
      </rPr>
      <t>nay điều chỉnh là</t>
    </r>
    <r>
      <rPr>
        <sz val="11"/>
        <rFont val="Times New Roman"/>
        <family val="1"/>
      </rPr>
      <t xml:space="preserve"> Tuyến ngõ giáp số nhà 012 phố Đông Thái </t>
    </r>
    <r>
      <rPr>
        <i/>
        <sz val="11"/>
        <rFont val="Times New Roman"/>
        <family val="1"/>
      </rPr>
      <t>(thuộc tổ 2)</t>
    </r>
  </si>
  <si>
    <r>
      <t xml:space="preserve">Tuyến đường ngõ giáp số nhà 533 đường Hùng Vương </t>
    </r>
    <r>
      <rPr>
        <i/>
        <sz val="11"/>
        <rFont val="Times New Roman"/>
        <family val="1"/>
      </rPr>
      <t>(thuộc Tổ 3)</t>
    </r>
    <r>
      <rPr>
        <b/>
        <i/>
        <sz val="11"/>
        <rFont val="Times New Roman"/>
        <family val="1"/>
      </rPr>
      <t xml:space="preserve"> nay điều chỉnh là</t>
    </r>
    <r>
      <rPr>
        <sz val="11"/>
        <rFont val="Times New Roman"/>
        <family val="1"/>
      </rPr>
      <t xml:space="preserve"> Ngõ giáp số nhà 533 đường Hùng Vương</t>
    </r>
    <r>
      <rPr>
        <i/>
        <sz val="11"/>
        <rFont val="Times New Roman"/>
        <family val="1"/>
      </rPr>
      <t xml:space="preserve"> (thuộc Tổ 3)</t>
    </r>
  </si>
  <si>
    <r>
      <t xml:space="preserve">Các thửa đất nằm trong tuyến đường ngõ giáp số nhà 533 đường Hùng Vương </t>
    </r>
    <r>
      <rPr>
        <b/>
        <sz val="11"/>
        <rFont val="Times New Roman"/>
        <family val="1"/>
      </rPr>
      <t>nay điều chỉnh là</t>
    </r>
    <r>
      <rPr>
        <sz val="11"/>
        <rFont val="Times New Roman"/>
        <family val="1"/>
      </rPr>
      <t xml:space="preserve"> Các thửa đất nằm trong ngõ giáp số nhà 533 đường Hùng Vương</t>
    </r>
  </si>
  <si>
    <t>Các thửa đất nằm trong ngõ đối diện đường Lý Thường Kiệt giao với đường Hùng Vương (bên cạnh Chi nhánh văn phòng đăng ký đất đai huyện)</t>
  </si>
  <si>
    <t>Đường vào tổ 12</t>
  </si>
  <si>
    <t>Ngõ giao đường 156 đến cầu Bản Trang</t>
  </si>
  <si>
    <t xml:space="preserve">Đoạn từ ngã tư đường Hùng Vương (đối diện công an thị trấn) đến ngã ba giao nhau với phố 10 tháng 10 </t>
  </si>
  <si>
    <r>
      <t xml:space="preserve">Từ cầu vòm Bản Vai đến cổng Đồn biên phòng Bát Xát </t>
    </r>
    <r>
      <rPr>
        <b/>
        <sz val="11"/>
        <rFont val="Times New Roman"/>
        <family val="1"/>
      </rPr>
      <t>nay điều chỉnh là</t>
    </r>
    <r>
      <rPr>
        <sz val="11"/>
        <rFont val="Times New Roman"/>
        <family val="1"/>
      </rPr>
      <t xml:space="preserve"> Từ cầu vòm Bản Vai  đến ngã 3 rẽ vào thôn Cóoc Cài</t>
    </r>
  </si>
  <si>
    <t>Từ ngã ba cổng phòng khám đa khoa xã Bản Vược (đường T12) đến chân dốc kho tàu (Cầu thôn 3)</t>
  </si>
  <si>
    <r>
      <t xml:space="preserve">Đường Bản Vược - A Mú Sung đoạn từ chân dốc Kho Tầu đến cầu Ngòi Phát </t>
    </r>
    <r>
      <rPr>
        <b/>
        <sz val="11"/>
        <rFont val="Times New Roman"/>
        <family val="1"/>
      </rPr>
      <t>nay điều chỉnh là</t>
    </r>
    <r>
      <rPr>
        <sz val="11"/>
        <rFont val="Times New Roman"/>
        <family val="1"/>
      </rPr>
      <t xml:space="preserve"> Đoạn từ chân dốc Kho Tầu (Cầu thôn 3) đến cầu Ngòi Phát</t>
    </r>
  </si>
  <si>
    <t>Từ cuối trạm y tế Bản Xèo đến cầu Bàn Xèo</t>
  </si>
  <si>
    <r>
      <t xml:space="preserve">Đường Bản Vược - A Mú Sung đoạn từ địa phận xã Bản Vược đến cách trung tâm xã 300m </t>
    </r>
    <r>
      <rPr>
        <b/>
        <sz val="11"/>
        <rFont val="Times New Roman"/>
        <family val="1"/>
      </rPr>
      <t xml:space="preserve">nay điều chỉnh là </t>
    </r>
    <r>
      <rPr>
        <sz val="11"/>
        <rFont val="Times New Roman"/>
        <family val="1"/>
      </rPr>
      <t>Đường Bản Vược - A Mú Sung đoạn từ đoạn cách trung tâm xã 300m đến hết địa phận xã Cốc Mỳ (giáp địa phận xã Bản Vược)</t>
    </r>
  </si>
  <si>
    <r>
      <t xml:space="preserve">Đường 158 </t>
    </r>
    <r>
      <rPr>
        <b/>
        <sz val="11"/>
        <rFont val="Times New Roman"/>
        <family val="1"/>
      </rPr>
      <t xml:space="preserve">nay điều chỉnh là </t>
    </r>
    <r>
      <rPr>
        <sz val="11"/>
        <rFont val="Times New Roman"/>
        <family val="1"/>
      </rPr>
      <t>Khu vực</t>
    </r>
    <r>
      <rPr>
        <b/>
        <sz val="11"/>
        <rFont val="Times New Roman"/>
        <family val="1"/>
      </rPr>
      <t xml:space="preserve"> </t>
    </r>
    <r>
      <rPr>
        <sz val="11"/>
        <rFont val="Times New Roman"/>
        <family val="1"/>
      </rPr>
      <t>Trung Tâm xã</t>
    </r>
  </si>
  <si>
    <t>Từ trạm điện 220Kv  đến ngã ba cầu treo Làng San</t>
  </si>
  <si>
    <t>Tuyến Quốc lộ 4D</t>
  </si>
  <si>
    <r>
      <t xml:space="preserve">Các vị trí đất nông thôn còn lại </t>
    </r>
    <r>
      <rPr>
        <b/>
        <sz val="11"/>
        <rFont val="Times New Roman"/>
        <family val="1"/>
      </rPr>
      <t>tách thành 03 đoạn:</t>
    </r>
  </si>
  <si>
    <t>Đoạn từ cách trung tâm xã 300m đến hết địa phận xã Cốc Mỳ (giáp địa phận xã Trịnh Tường)</t>
  </si>
  <si>
    <r>
      <t xml:space="preserve">Từ đường 156 đi Cốc San sâu vào 1km </t>
    </r>
    <r>
      <rPr>
        <b/>
        <sz val="11"/>
        <rFont val="Times New Roman"/>
        <family val="1"/>
      </rPr>
      <t>tách thành 03 đoạn:</t>
    </r>
  </si>
  <si>
    <r>
      <t xml:space="preserve">Đường từ trạm kiểm lâm đến đồn biên phòng (nhánh sau chợ) </t>
    </r>
    <r>
      <rPr>
        <b/>
        <sz val="11"/>
        <rFont val="Times New Roman"/>
        <family val="1"/>
      </rPr>
      <t>tách thành 02 đoạn:</t>
    </r>
  </si>
  <si>
    <t>Giá đất TM-DV</t>
  </si>
  <si>
    <t>Giá đất SXKD PNN</t>
  </si>
  <si>
    <t>Giá đất điều chỉnh, bổ sung</t>
  </si>
  <si>
    <t>(12)=(9)/(6)</t>
  </si>
  <si>
    <t>(13)=(10)/(7)</t>
  </si>
  <si>
    <t>(14)</t>
  </si>
  <si>
    <t>(15)</t>
  </si>
  <si>
    <t>(18)</t>
  </si>
  <si>
    <r>
      <t xml:space="preserve">Từ giao với đường T4 đến ngầm tràn Trịnh Tường </t>
    </r>
    <r>
      <rPr>
        <b/>
        <sz val="11"/>
        <rFont val="Times New Roman"/>
        <family val="1"/>
      </rPr>
      <t>nay điều chỉnh là</t>
    </r>
    <r>
      <rPr>
        <sz val="11"/>
        <rFont val="Times New Roman"/>
        <family val="1"/>
      </rPr>
      <t xml:space="preserve"> Từ  ngã ba giao với đường T11 (nhà nghỉ Trường Nhũ) đến cầu Trịnh Tường</t>
    </r>
  </si>
  <si>
    <t>(13)</t>
  </si>
  <si>
    <t>PHỤ LỤC SỐ IV-3: BẢNG GIÁ ĐẤT NÔNG NGHIỆP HUYỆN BÁT XÁT</t>
  </si>
  <si>
    <t>Số thứ tự các phụ lục theo Quyết định số 56/2019/QĐ-UBND; Quyết định số 19/2020/QĐ-UBND; Quyết định số 35/2020/QĐ-UBND; Quyết định số 65/2021/QĐ-UBND</t>
  </si>
  <si>
    <t>STT 3, mục V.1, phụ lục V, Quyết định số 56/2019/QĐ-UBND</t>
  </si>
  <si>
    <t>STT 4 mục V.1, phụ lục V, Quyết định số 56/2019/QĐ-UBND</t>
  </si>
  <si>
    <t>STT 5, mục V.1, phụ lục V, Quyết định số 56/2019/QĐ-UBND</t>
  </si>
  <si>
    <t>STT 6, mục V.1, phụ lục V, Quyết định số 56/2019/QĐ-UBND</t>
  </si>
  <si>
    <t>STT 7, mục V.1, phụ lục V, Quyết định số 56/2019/QĐ-UBND</t>
  </si>
  <si>
    <t>STT 1, mục V.1, phụ lục V, Quyết định số 56/2019/QĐ-UBND</t>
  </si>
  <si>
    <t>STT 8, mục V.1, phụ lục V, Quyết định số 56/2019/QĐ-UBND</t>
  </si>
  <si>
    <t>STT 10, mục V.1, phụ lục V, Quyết định số 56/2019/QĐ-UBND</t>
  </si>
  <si>
    <t>STT 11, mục V.1, phụ lục V, Quyết định số 56/2019/QĐ-UBND</t>
  </si>
  <si>
    <t>STT 14, mục V.1, phụ lục V, Quyết định số 56/2019/QĐ-UBND</t>
  </si>
  <si>
    <t>STT 15, mục V.1, phụ lục V, Quyết định số 56/2019/QĐ-UBND</t>
  </si>
  <si>
    <t>STT 17, mục V.1, phụ lục V, Quyết định số 56/2019/QĐ-UBND</t>
  </si>
  <si>
    <t>STT 19, mục V.1, phụ lục V, Quyết định số 56/2019/QĐ-UBND</t>
  </si>
  <si>
    <t>STT 20, mục V.1, phụ lục V, Quyết định số 56/2019/QĐ-UBND</t>
  </si>
  <si>
    <t>STT 21, mục V.1, phụ lục V, Quyết định số 56/2019/QĐ-UBND</t>
  </si>
  <si>
    <t>STT 22, mục V.1, phụ lục V, Quyết định số 56/2019/QĐ-UBND</t>
  </si>
  <si>
    <t>STT 23, mục V.1, phụ lục V, Quyết định số 56/2019/QĐ-UBND</t>
  </si>
  <si>
    <t>STT 24, mục V.1, phụ lục V, Quyết định số 56/2019/QĐ-UBND</t>
  </si>
  <si>
    <t>STT 35, mục V.1, phụ lục V, Quyết định số 56/2019/QĐ-UBND</t>
  </si>
  <si>
    <t>STT 36, mục V.1, phụ lục V, Quyết định số 56/2019/QĐ-UBND</t>
  </si>
  <si>
    <t>STT 1.1, mục IV.1, phụ lục IIa, Quyết định số 19/2020/QĐ-UBND</t>
  </si>
  <si>
    <t>STT 2, mục III.1, phụ lục IVa, Quyết định số 19/2020/QĐ-UBND</t>
  </si>
  <si>
    <t>STT 1, mục III.1, phụ lục IVa, Quyết định số 19/2020/QĐ-UBND</t>
  </si>
  <si>
    <t>Đường T8</t>
  </si>
  <si>
    <t>Từ ngã ba giao với đường T3 đến hết tuyến</t>
  </si>
  <si>
    <t>x, bổ sung</t>
  </si>
  <si>
    <t>STT 2, mục III.1, phụ lục IIIa, Quyết định số 19/2020/QĐ-UBND</t>
  </si>
  <si>
    <t>STT 3, mục III.1, phụ lục IIIa, Quyết định số 19/2020/QĐ-UBND</t>
  </si>
  <si>
    <t>STT 5, mục III.1, phụ lục IIIa, Quyết định số 19/2020/QĐ-UBND</t>
  </si>
  <si>
    <t>STT 6, mục III.1, phụ lục IIIa, Quyết định số 19/2020/QĐ-UBND</t>
  </si>
  <si>
    <t>STT 7, mục III.1, phụ lục IIIa, Quyết định số 19/2020/QĐ-UBND</t>
  </si>
  <si>
    <t>STT 8, mục III.1, phụ lục IIIa, Quyết định số 19/2020/QĐ-UBND</t>
  </si>
  <si>
    <t>STT 9, mục III.1, phụ lục IIIa, Quyết định số 19/2020/QĐ-UBND</t>
  </si>
  <si>
    <t>STT 10, mục III.1, phụ lục IIIa, Quyết định số 19/2020/QĐ-UBND</t>
  </si>
  <si>
    <t>STT 3, mục III.1, phụ lục Ib, Quyết định số 35/2020/QĐ-UBND</t>
  </si>
  <si>
    <t>STT 1, mục IV.1, phụ lục IIb, Quyết định số 35/2020/QĐ-UBND</t>
  </si>
  <si>
    <t>STT 1.1, mục VIII.1, phụ lục số I, Quyết định số 65/2021/QĐ-UBND</t>
  </si>
  <si>
    <t>STT 1.2, mục VIII.1, phụ lục số I, Quyết định số 65/2021/QĐ-UBND</t>
  </si>
  <si>
    <t>STT 1.3, mục VIII.1, phụ lục số I, Quyết định số 65/2021/QĐ-UBND</t>
  </si>
  <si>
    <t>STT 1.4, mục VIII.1, phụ lục số I, Quyết định số 65/2021/QĐ-UBND</t>
  </si>
  <si>
    <t>STT 1.5, mục VIII.1, phụ lục số I, Quyết định số 65/2021/QĐ-UBND</t>
  </si>
  <si>
    <t>STT 2.1, mục VI.2, phụ lục số II, Quyết định số 65/2021/QĐ-UBND</t>
  </si>
  <si>
    <t>STT 2.2, mục VI.2, phụ lục số II, Quyết định số 65/2021/QĐ-UBND</t>
  </si>
  <si>
    <t>STT 2.3, mục VI.2, phụ lục số II, Quyết định số 65/2021/QĐ-UBND</t>
  </si>
  <si>
    <t>STT 2.4, mục VI.2, phụ lục số II, Quyết định số 65/2021/QĐ-UBND</t>
  </si>
  <si>
    <t>STT 2.5, mục VI.2, phụ lục số II, Quyết định số 65/2021/QĐ-UBND</t>
  </si>
  <si>
    <t>STT 2.6, mục VI.2, phụ lục số II, Quyết định số 65/2021/QĐ-UBND</t>
  </si>
  <si>
    <t>STT 2.7, mục VI.2, phụ lục số II, Quyết định số 65/2021/QĐ-UBND</t>
  </si>
  <si>
    <t>STT 2.8, mục VI.2, phụ lục số II, Quyết định số 65/2021/QĐ-UBND</t>
  </si>
  <si>
    <t>STT 2.9, mục VI.2, phụ lục số II, Quyết định số 65/2021/QĐ-UBND</t>
  </si>
  <si>
    <t>tách</t>
  </si>
  <si>
    <t>STT 1.2, mục VII.2, phụ lục số V, Quyết định số 65/2021/QĐ-UBND</t>
  </si>
  <si>
    <t>STT 1.1, mục VII.2, phụ lục số V, Quyết định số 65/2021/QĐ-UBND</t>
  </si>
  <si>
    <t>STT 2, mục V.2, phụ lục V, Quyết định số 56/2019/QĐ-UBND</t>
  </si>
  <si>
    <t>STT 4, mục V.2, phụ lục V, Quyết định số 56/2019/QĐ-UBND</t>
  </si>
  <si>
    <t>STT 5, mục V.2, phụ lục V, Quyết định số 56/2019/QĐ-UBND</t>
  </si>
  <si>
    <t>STT 6, mục V.2, phụ lục V, Quyết định số 56/2019/QĐ-UBND</t>
  </si>
  <si>
    <t>STT 7, mục V.2, phụ lục V, Quyết định số 56/2019/QĐ-UBND</t>
  </si>
  <si>
    <t>STT 10, mục V.2, phụ lục V, Quyết định số 56/2019/QĐ-UBND</t>
  </si>
  <si>
    <t>STT 18, mục V.2, phụ lục V, Quyết định số 56/2019/QĐ-UBND</t>
  </si>
  <si>
    <t>STT 19, mục V.2, phụ lục V, Quyết định số 56/2019/QĐ-UBND</t>
  </si>
  <si>
    <t>STT 20, mục V.2, phụ lục V, Quyết định số 56/2019/QĐ-UBND</t>
  </si>
  <si>
    <t>STT 21, mục V.2, phụ lục V, Quyết định số 56/2019/QĐ-UBND</t>
  </si>
  <si>
    <t>STT 22, mục V.2, phụ lục V, Quyết định số 56/2019/QĐ-UBND</t>
  </si>
  <si>
    <t>STT 23, mục V.2, phụ lục V, Quyết định số 56/2019/QĐ-UBND</t>
  </si>
  <si>
    <t>STT 24, mục V.2, phụ lục V, Quyết định số 56/2019/QĐ-UBND</t>
  </si>
  <si>
    <t>STT 25, mục V.2, phụ lục V, Quyết định số 56/2019/QĐ-UBND</t>
  </si>
  <si>
    <t>STT 26, mục V.2, phụ lục V, Quyết định số 56/2019/QĐ-UBND</t>
  </si>
  <si>
    <t>STT 27, mục V.2, phụ lục V, Quyết định số 56/2019/QĐ-UBND</t>
  </si>
  <si>
    <t>STT 28, mục V.2, phụ lục V, Quyết định số 56/2019/QĐ-UBND</t>
  </si>
  <si>
    <t>STT 29, mục V.2, phụ lục V, Quyết định số 56/2019/QĐ-UBND</t>
  </si>
  <si>
    <t>STT 30, mục V.2, phụ lục V, Quyết định số 56/2019/QĐ-UBND</t>
  </si>
  <si>
    <t>STT 31, mục V.2, phụ lục V, Quyết định số 56/2019/QĐ-UBND</t>
  </si>
  <si>
    <t>STT 32, mục V.2, phụ lục V, Quyết định số 56/2019/QĐ-UBND</t>
  </si>
  <si>
    <t>STT 33, mục V.2, phụ lục V, Quyết định số 56/2019/QĐ-UBND</t>
  </si>
  <si>
    <t>STT 34, mục V.2, phụ lục V, Quyết định số 56/2019/QĐ-UBND</t>
  </si>
  <si>
    <t>STT 35, mục V.2, phụ lục V, Quyết định số 56/2019/QĐ-UBND</t>
  </si>
  <si>
    <t>STT 36, mục V.2, phụ lục V, Quyết định số 56/2019/QĐ-UBND</t>
  </si>
  <si>
    <t>STT 38, mục V.2, phụ lục V, Quyết định số 56/2019/QĐ-UBND</t>
  </si>
  <si>
    <t>STT 39, mục V.2, phụ lục V, Quyết định số 56/2019/QĐ-UBND</t>
  </si>
  <si>
    <t>STT 40, mục V.2, phụ lục V, Quyết định số 56/2019/QĐ-UBND</t>
  </si>
  <si>
    <t>STT 41, mục V.2, phụ lục V, Quyết định số 56/2019/QĐ-UBND</t>
  </si>
  <si>
    <t>STT 42, mục V.2, phụ lục V, Quyết định số 56/2019/QĐ-UBND</t>
  </si>
  <si>
    <t>STT 43, mục V.2, phụ lục V, Quyết định số 56/2019/QĐ-UBND</t>
  </si>
  <si>
    <t>STT 44, mục V.2, phụ lục V, Quyết định số 56/2019/QĐ-UBND</t>
  </si>
  <si>
    <t>STT 45, mục V.2, phụ lục V, Quyết định số 56/2019/QĐ-UBND</t>
  </si>
  <si>
    <t>STT 46, mục V.2, phụ lục V, Quyết định số 56/2019/QĐ-UBND</t>
  </si>
  <si>
    <t>STT 47, mục V.2, phụ lục V, Quyết định số 56/2019/QĐ-UBND</t>
  </si>
  <si>
    <t>STT 48, mục V.2, phụ lục V, Quyết định số 56/2019/QĐ-UBND</t>
  </si>
  <si>
    <t>STT 49, mục V.2, phụ lục V, Quyết định số 56/2019/QĐ-UBND</t>
  </si>
  <si>
    <t>STT 50, mục V.2, phụ lục V, Quyết định số 56/2019/QĐ-UBND</t>
  </si>
  <si>
    <t>STT 51, mục V.2, phụ lục V, Quyết định số 56/2019/QĐ-UBND</t>
  </si>
  <si>
    <t>STT 52, mục V.2, phụ lục V, Quyết định số 56/2019/QĐ-UBND</t>
  </si>
  <si>
    <t>STT 53, mục V.2, phụ lục V, Quyết định số 56/2019/QĐ-UBND</t>
  </si>
  <si>
    <t>STT 54, mục V.2, phụ lục V, Quyết định số 56/2019/QĐ-UBND</t>
  </si>
  <si>
    <t>STT 55, mục V.2, phụ lục V, Quyết định số 56/2019/QĐ-UBND</t>
  </si>
  <si>
    <t>STT 56, mục V.2, phụ lục V, Quyết định số 56/2019/QĐ-UBND</t>
  </si>
  <si>
    <t>STT 57, mục V.2, phụ lục V, Quyết định số 56/2019/QĐ-UBND</t>
  </si>
  <si>
    <t>STT 66, mục V.2, phụ lục V, Quyết định số 56/2019/QĐ-UBND</t>
  </si>
  <si>
    <t>STT 67, mục V.2, phụ lục V, Quyết định số 56/2019/QĐ-UBND</t>
  </si>
  <si>
    <t>STT 68, mục V.2, phụ lục V, Quyết định số 56/2019/QĐ-UBND</t>
  </si>
  <si>
    <t>STT 69, mục V.2, phụ lục V, Quyết định số 56/2019/QĐ-UBND</t>
  </si>
  <si>
    <t>STT 70, mục V.2, phụ lục V, Quyết định số 56/2019/QĐ-UBND</t>
  </si>
  <si>
    <t>STT 71, mục V.2, phụ lục V, Quyết định số 56/2019/QĐ-UBND</t>
  </si>
  <si>
    <t>STT 72, mục V.2, phụ lục V, Quyết định số 56/2019/QĐ-UBND</t>
  </si>
  <si>
    <t>STT 73, mục V.2, phụ lục V, Quyết định số 56/2019/QĐ-UBND</t>
  </si>
  <si>
    <t>STT 74, mục V.2, phụ lục V, Quyết định số 56/2019/QĐ-UBND</t>
  </si>
  <si>
    <t>STT 75, mục V.2, phụ lục V, Quyết định số 56/2019/QĐ-UBND</t>
  </si>
  <si>
    <t>STT 76, mục V.2, phụ lục V, Quyết định số 56/2019/QĐ-UBND</t>
  </si>
  <si>
    <t>STT 77, mục V.2, phụ lục V, Quyết định số 56/2019/QĐ-UBND</t>
  </si>
  <si>
    <t>STT 78, mục V.2, phụ lục V, Quyết định số 56/2019/QĐ-UBND</t>
  </si>
  <si>
    <t>STT 80, mục V.2, phụ lục V, Quyết định số 56/2019/QĐ-UBND</t>
  </si>
  <si>
    <t>STT 81, mục V.2, phụ lục V, Quyết định số 56/2019/QĐ-UBND</t>
  </si>
  <si>
    <t>STT 85, mục V.2, phụ lục V, Quyết định số 56/2019/QĐ-UBND</t>
  </si>
  <si>
    <t>STT 86, mục V.2, phụ lục V, Quyết định số 56/2019/QĐ-UBND</t>
  </si>
  <si>
    <t>STT 87, mục V.2, phụ lục V, Quyết định số 56/2019/QĐ-UBND</t>
  </si>
  <si>
    <t>STT 88, mục V.2, phụ lục V, Quyết định số 56/2019/QĐ-UBND</t>
  </si>
  <si>
    <t>STT 89, mục V.2, phụ lục V, Quyết định số 56/2019/QĐ-UBND</t>
  </si>
  <si>
    <t>STT 92, mục V.2, phụ lục V, Quyết định số 56/2019/QĐ-UBND</t>
  </si>
  <si>
    <t>STT 93, mục V.2, phụ lục V, Quyết định số 56/2019/QĐ-UBND</t>
  </si>
  <si>
    <t>STT 94, mục V.2, phụ lục V, Quyết định số 56/2019/QĐ-UBND</t>
  </si>
  <si>
    <t>STT 95, mục V.2, phụ lục V, Quyết định số 56/2019/QĐ-UBND</t>
  </si>
  <si>
    <t>STT 96, mục V.2, phụ lục V, Quyết định số 56/2019/QĐ-UBND</t>
  </si>
  <si>
    <t>STT 98, mục V.2, phụ lục V, Quyết định số 56/2019/QĐ-UBND</t>
  </si>
  <si>
    <t>STT 99, mục V.2, phụ lục V, Quyết định số 56/2019/QĐ-UBND</t>
  </si>
  <si>
    <t>STT 100, mục V.2, phụ lục V, Quyết định số 56/2019/QĐ-UBND</t>
  </si>
  <si>
    <t>STT 101, mục V.2, phụ lục V, Quyết định số 56/2019/QĐ-UBND</t>
  </si>
  <si>
    <t>STT 102, mục V.2, phụ lục V, Quyết định số 56/2019/QĐ-UBND</t>
  </si>
  <si>
    <t>STT 103, mục V.2, phụ lục V, Quyết định số 56/2019/QĐ-UBND</t>
  </si>
  <si>
    <t>STT 104, mục V.2, phụ lục V, Quyết định số 56/2019/QĐ-UBND</t>
  </si>
  <si>
    <t>STT 105, mục V.2, phụ lục V, Quyết định số 56/2019/QĐ-UBND</t>
  </si>
  <si>
    <t>STT 107, mục V.2, phụ lục V, Quyết định số 56/2019/QĐ-UBND</t>
  </si>
  <si>
    <t>STT 106, mục V.2, phụ lục V, Quyết định số 56/2019/QĐ-UBND</t>
  </si>
  <si>
    <t>STT 108, mục V.2, phụ lục V, Quyết định số 56/2019/QĐ-UBND</t>
  </si>
  <si>
    <t>STT 109, mục V.2, phụ lục V, Quyết định số 56/2019/QĐ-UBND</t>
  </si>
  <si>
    <t>STT 110, mục V.2, phụ lục V, Quyết định số 56/2019/QĐ-UBND</t>
  </si>
  <si>
    <t>STT 111, mục V.2, phụ lục V, Quyết định số 56/2019/QĐ-UBND</t>
  </si>
  <si>
    <t>STT 112, mục V.2, phụ lục V, Quyết định số 56/2019/QĐ-UBND</t>
  </si>
  <si>
    <t>STT 113, mục V.2, phụ lục V, Quyết định số 56/2019/QĐ-UBND</t>
  </si>
  <si>
    <t>STT 114, mục V.2, phụ lục V, Quyết định số 56/2019/QĐ-UBND</t>
  </si>
  <si>
    <t>STT 115, mục V.2, phụ lục V, Quyết định số 56/2019/QĐ-UBND</t>
  </si>
  <si>
    <t>STT 116, mục V.2, phụ lục V, Quyết định số 56/2019/QĐ-UBND</t>
  </si>
  <si>
    <t>STT 117, mục V.2, phụ lục V, Quyết định số 56/2019/QĐ-UBND</t>
  </si>
  <si>
    <t>STT 118, mục V.2, phụ lục V, Quyết định số 56/2019/QĐ-UBND</t>
  </si>
  <si>
    <t>STT 119, mục V.2, phụ lục V, Quyết định số 56/2019/QĐ-UBND</t>
  </si>
  <si>
    <t>STT 120, mục V.2, phụ lục V, Quyết định số 56/2019/QĐ-UBND</t>
  </si>
  <si>
    <t>STT 121, mục V.2, phụ lục V, Quyết định số 56/2019/QĐ-UBND</t>
  </si>
  <si>
    <t>STT 122, mục V.2, phụ lục V, Quyết định số 56/2019/QĐ-UBND</t>
  </si>
  <si>
    <t>STT 124, mục V.2, phụ lục V, Quyết định số 56/2019/QĐ-UBND</t>
  </si>
  <si>
    <t>STT 1, mục III.1, phụ lục Ia, Quyết định số 19/2020/QĐ-UBND</t>
  </si>
  <si>
    <t>STT 2.1, mục IV.2, phụ lục IIa Quyết định số 19/2020/QĐ-UBND</t>
  </si>
  <si>
    <t>STT 3.1, mục IV.3, phụ lục IIa Quyết định số 19/2020/QĐ-UBND</t>
  </si>
  <si>
    <t>STT 3.2, mục IV.3, phụ lục IIa Quyết định số 19/2020/QĐ-UBND</t>
  </si>
  <si>
    <t>STT 4.1, mục IV.4, phụ lục IIa Quyết định số 19/2020/QĐ-UBND</t>
  </si>
  <si>
    <t>Từ đầu Quy hoạch khu tái định cư số 3 đến hết quy hoạch khu tái định cư số 3 (Thuộc thôn Bản Qua)</t>
  </si>
  <si>
    <t>STT 1, mục III.2, phụ lục IVa Quyết định số 19/2020/QĐ-UBND</t>
  </si>
  <si>
    <t>STT 1, mục III.3, phụ lục IVa Quyết định số 19/2020/QĐ-UBND</t>
  </si>
  <si>
    <t>STT 1, mục III.4, phụ lục IVa Quyết định số 19/2020/QĐ-UBND</t>
  </si>
  <si>
    <t>STT 2, mục III.4, phụ lục IVa Quyết định số 19/2020/QĐ-UBND</t>
  </si>
  <si>
    <t>STT 1, mục III.5, phụ lục IVa Quyết định số 19/2020/QĐ-UBND</t>
  </si>
  <si>
    <t>STT 2.1, mục VIII.2, phụ lục số I, Quyết định số 65/2021/QĐ-UBND</t>
  </si>
  <si>
    <t>STT 2.2, mục VIII.2, phụ lục số I, Quyết định số 65/2021/QĐ-UBND</t>
  </si>
  <si>
    <t>STT 1.1, mục VI.1, phụ lục số II, Quyết định số 65/2021/QĐ-UBND</t>
  </si>
  <si>
    <t>STT 1.2, mục VI.1, phụ lục số II, Quyết định số 65/2021/QĐ-UBND</t>
  </si>
  <si>
    <t>STT 1.3, mục VI.1, phụ lục số II, Quyết định số 65/2021/QĐ-UBND</t>
  </si>
  <si>
    <t>STT 1.4, mục VI.1, phụ lục số II, Quyết định số 65/2021/QĐ-UBND</t>
  </si>
  <si>
    <t>STT 128, mục V.2, phụ lục V, Quyết định số 56/2019/QĐ-UBND</t>
  </si>
  <si>
    <t>Do điều chỉnh lại tên, mốc xác định</t>
  </si>
  <si>
    <t>Tách tuyến, điều chỉnh tên, giá</t>
  </si>
  <si>
    <t>Do điều chỉnh lại tên, tách để điều chỉnh lại giá phù hợp với giá thị trường do giáp với hồ công viên phù hợp phát triển dịch vụ</t>
  </si>
  <si>
    <t>Do điều chỉnh lại tên và tách để điều chỉnh lại giá các loại đất cho phù hợp với giá thị trường</t>
  </si>
  <si>
    <t>Do điều chỉnh lại tên và tách để điều chỉnh lại giá các loại đất do đối diện quảng trường trung tâm thị trấn, có điều kiện phát triển dịch vụ</t>
  </si>
  <si>
    <t>Do điều chỉnh lại tên và tách để điều chỉnh lại giá các loại đất cho phù hợp với giá thị trường, Khu vực dự kiến nâng cấp mở rộng cơ sở hạ tầng, phát triển dịch vụ</t>
  </si>
  <si>
    <t>Do điều chỉnh lại mốc xác định</t>
  </si>
  <si>
    <t>Do điều chỉnh lại tên</t>
  </si>
  <si>
    <t>Bổ sung mới do chưa có trong bảng giá đất</t>
  </si>
  <si>
    <t>Tách để điều chỉnh lại giá các loại đất cho phù hợp với giá thị trường</t>
  </si>
  <si>
    <t>Tách để điều chỉnh lại giá các loại đất cho phù hợp với giá thị trường, chuyển từ khu vực 2 lên khu vực 1</t>
  </si>
  <si>
    <t>Tách để điều chỉnh lại giá các loại đất cho phù hợp với giá thị trường, chuyển từ khu vực 2 lên khu vực 1 (Khu vực dự kiến đầu tư phát triển du lịch)</t>
  </si>
  <si>
    <t>Km0 (Đoạn từ ngã 3 đi Lũng Pô) đến cổng trường Mầm non thôn Tùng Sáng (Km2+200)</t>
  </si>
  <si>
    <t>Từ đường 156 (Đoạn dốc nông nghiệp) đi đầu cầu Bản Qua (trừ các vị trí đã được quy định giá tại khu tái định cư số 3)</t>
  </si>
  <si>
    <t>Do điều chỉnh lại mốc xác định và điều chỉnh giảm giá các loại đất, điều chỉnh tương đương với xã Bản Qua, khu vực này không có nhà ở chỉ có các doanh nghiệp đầu tư trong tương lai</t>
  </si>
  <si>
    <t>Bổ sung mới do tuyến đường được nâng cấp, mở rộng, phát triển khu dân cư trong tương lai</t>
  </si>
  <si>
    <t>Bổ sung mới do mưới được đầu tư cơ sở hạ tầng chưa có trong bảng giá đất</t>
  </si>
  <si>
    <t>Bổ sung mới do mới được đầu tư cơ sở hạ tầng chưa có trong bảng giá đất (Giá tái định cư mới)</t>
  </si>
  <si>
    <t>Điều chỉnh giá các loại đất để phù hợp với giá thị trường</t>
  </si>
  <si>
    <t>Điều chỉnh giá các loại đất do tuyến đường được đầu tư nâng cấp, mở rộng, đơn giá bồi thường tái định cư</t>
  </si>
  <si>
    <t>Do điều chỉnh lại mốc xác định. Điều chỉnh giá các loại đất phù hợp với thực tế giá trị tuyến đường trục chính trung tâm thị trấn</t>
  </si>
  <si>
    <t>Điều chỉnh giá các loại đất phù hợp với thực tế giá trị tuyến đường trục chính trung tâm thị trấn</t>
  </si>
  <si>
    <t>Do điều chỉnh lại mốc xác định và điều chỉnh giá các loại đất để phù hợp với giá thị trường</t>
  </si>
  <si>
    <t>Do điều chỉnh lại tên và điều chỉnh giá các loại đất do tuyến đường đang được thực hiện đầu tư, nâng cấp</t>
  </si>
  <si>
    <t>Do điều chỉnh lại mốc xác định và điều chỉnh giá các loại đất để phù hợp với giá thị trường (Giá trúng đấu giá, giá giao đất TĐC)</t>
  </si>
  <si>
    <t>Do điều chỉnh lại tên và điều chỉnh giá các loại đất để phù hợp với giá thị trường (khu vực dân cư ổn định)</t>
  </si>
  <si>
    <t>Do điều chỉnh lại tên, mốc xác định và điều chỉnh giá các loại đất do tuyến đường các cơ quan hành chính và một số cơ sở dịch vụ</t>
  </si>
  <si>
    <t>Do điều chỉnh lại mốc xác định và điều chỉnh giá các loại đất cho phù hợp với giá thị trường</t>
  </si>
  <si>
    <t>Do điều chỉnh lại tên, mốc xác định và điều chỉnh giá các loại đất cho phù hợp với tuyến đường Hoàng Liên và Hùng Vương</t>
  </si>
  <si>
    <t xml:space="preserve">Do điều chỉnh lại tên, mốc xác định và điều chỉnh giá các loại đất để phù hợp với giá thị trường </t>
  </si>
  <si>
    <t>Do điều chỉnh lại tên, mốc xác đỉnh và điều chỉnh giá các loại đất để phù hợp với giá thị trường (giá đấu giá)</t>
  </si>
  <si>
    <t>Do điều chỉnh lại tên, mốc xác định và điều chỉnh giá các loại đất cho phù hợp với giá thị trường</t>
  </si>
  <si>
    <t>Do điều chỉnh lại mốc xác định và điều chỉnh giá các loại đất để phù hợp với giá thị trường do giáp với chợ trung tâm thị trấn</t>
  </si>
  <si>
    <t>Điều chỉnh giá các loại đất để phù hợp với giá đất giáp ranh với thị trấn</t>
  </si>
  <si>
    <t>Do điều chỉnh lại mốc xác định và điều chỉnh giá các loại đất do tuyến đường đã được nâng cấp, mở rộng</t>
  </si>
  <si>
    <t>Do điều chỉnh lại mốc xác định và điều chỉnh giá các loại đất để phù hợp với cả tuyến đường</t>
  </si>
  <si>
    <t>Điều chỉnh giá các loại đất để phù hợp với giá thị trường (khu vực quy hoạch khu đóng gói, chế xuất hàng hoá phục vụ cửa khẩu)</t>
  </si>
  <si>
    <t>Do điều chỉnh lại tên, mốc xác định và điều chỉnh giá các loại đất để phù hợp với giá thị trường (Kéo hết khu dân cư nằm trong quy hoạch trung tâm xã giáp với khu vực sạt lở đường 156B)</t>
  </si>
  <si>
    <t>Do điều chỉnh lại tên, mốc xác định và điều chỉnh giá các loại đất để phù hợp với giá thị trường</t>
  </si>
  <si>
    <t>Do điều chỉnh lại  mốc xác định và điều chỉnh giá các loại đất để phù hợp với giá thị trường</t>
  </si>
  <si>
    <r>
      <t>Từ Km 53+700 đến ngầm tràn trạm y tế xã Bản Xèo</t>
    </r>
    <r>
      <rPr>
        <b/>
        <sz val="11"/>
        <rFont val="Times New Roman"/>
        <family val="1"/>
      </rPr>
      <t xml:space="preserve"> nay điều chỉnh là</t>
    </r>
    <r>
      <rPr>
        <sz val="11"/>
        <rFont val="Times New Roman"/>
        <family val="1"/>
      </rPr>
      <t xml:space="preserve"> Từ Km 53+700 đến hết trạm y tế xã Bản Xèo</t>
    </r>
  </si>
  <si>
    <t>Do điều chỉnh lại mốc xác định và điều chỉnh giá các loại đất để phù hợp với giá thị trường do Tuyến đường nối giữa UBND xã đi qua chợ Mường Hum</t>
  </si>
  <si>
    <t>Do điều chỉnh lại mốc xác định và điều chỉnh giá các loại đất để phù hợp với giá thị trường do Khu vực trung tâm xã, tăng phù hợp với các tuyến đường xung quanh</t>
  </si>
  <si>
    <t>Bổ sung mới do mới đầu tư cơ sở hạ tầng chưa có trong bảng giá đất</t>
  </si>
  <si>
    <t>Bổ sung mới do mới được đầu tư cơ sở hạ tầng chưa có trong bảng giá đất</t>
  </si>
  <si>
    <t>Do điều chỉnh lại mốc xác định và điều chỉnh giá các loại đất do tuyến đường đang được đầu tư, mở rộng</t>
  </si>
  <si>
    <t>Do điều chỉnh lại tên, mốc xác định và điều chỉnh giá các loại đất do khu vực đang có dự án mở rộng nâng cấp tuyến đường</t>
  </si>
  <si>
    <t>Điều chỉnh giá các loại đất cho phù hợp với giá thị trường (Các tuyến chính trung tâm xã)</t>
  </si>
  <si>
    <t>Điều chỉnh giá các loại đất cho phù hợp với giá thị trường (khu vực trung tâm xã)</t>
  </si>
  <si>
    <t>Điều chỉnh giá các loại đất cho phù hợp với giá thị trường do tuyến đường được nâng cấp, mở rộng</t>
  </si>
  <si>
    <t>Điều chỉnh giá các loại đất phù hợp với tuyến địa phận Sapa tới cầu Móng Sến</t>
  </si>
  <si>
    <t>Do điều chỉnh lại tên, mốc xác định và điều chỉnh giá các loại đất do tuyến đường được đầu tư nâng cấp, mở rộng</t>
  </si>
  <si>
    <t>Do điều chỉnh lại mốc xác định và điều chỉnh giá các loại đất do tuyến đường đã được nâng cấp, cải tạo</t>
  </si>
  <si>
    <t>Do điều chỉnh mốc xác định và điều chỉnh giá các loại đất để phù hợp với giá thị trường</t>
  </si>
  <si>
    <t>Bổ sung mới do mới được đầu tư sở sở hạ tầng chưa có trong bảng giá đất</t>
  </si>
  <si>
    <t>Do điều chỉnh lại mốc xác định và điều chỉnh giá các loại đất do tương đồng giá TĐC tại khu vực</t>
  </si>
  <si>
    <t>Điều chỉnh giá các loại đất do tuyến đường chính đi các thôn du lịch, giá trúng đấu giá</t>
  </si>
  <si>
    <t>Điều chỉnh giá các loại đất do tuyến đường trục chính xã Y Tý, đang được đầu tư nâng cấp</t>
  </si>
  <si>
    <t>Do điều chỉnh lại tên và điều chỉnh giá các loại đất do tương đồng tuyến D4, hiện đang đầu tư cơ sở hạ tầng phân khu</t>
  </si>
  <si>
    <t>Điều chỉnh giá các loại đất do tương đồng với đoạn đường tỉnh lộ từ Y Tý đi Dền Sáng</t>
  </si>
  <si>
    <t>Điều chỉnh giá các loại đất do tuyến đường đang được đầu tư nâng cấp, mở rộng phát triển du lịch</t>
  </si>
  <si>
    <t>Do điều chỉnh lại tên, mốc xác định và điều chỉnh giá các loại đất để phù hợp với giá thị trường do tuyến đường nối đường D1 với khu vực chợ Mường Hum</t>
  </si>
  <si>
    <t xml:space="preserve">Do điều chỉnh lại tên, mốc xác định </t>
  </si>
  <si>
    <t xml:space="preserve"> Điều chỉnh giá các loại đất để phù hợp với giá thị trường (Tuyến đường dọc bờ hồ thuỷ điện Mường Hum khu vực trung tâm xã)</t>
  </si>
  <si>
    <t>Điều chỉnh lại giá các loại đất cho phù hợp với giá thị trường</t>
  </si>
  <si>
    <t>Tách để điều chỉnh giá các loại đất để phù hợp với giá thị trường</t>
  </si>
  <si>
    <t>STT 1, mục III.1, phụ lục IIIb, Quyết định số 35/2020/QĐ-UBND</t>
  </si>
  <si>
    <t>TT</t>
  </si>
  <si>
    <t>BS</t>
  </si>
  <si>
    <t>77,78-500%</t>
  </si>
  <si>
    <r>
      <t>Tuyến Kim Thành - Ngòi Phát </t>
    </r>
    <r>
      <rPr>
        <i/>
        <sz val="10"/>
        <rFont val="Times New Roman"/>
        <family val="1"/>
      </rPr>
      <t>(Đường tỉnh lộ 156 mới Khu tái định cư số 3)</t>
    </r>
  </si>
  <si>
    <r>
      <t>Tuyến Kim Thành - Ngòi Phát </t>
    </r>
    <r>
      <rPr>
        <i/>
        <sz val="11"/>
        <rFont val="Times New Roman"/>
        <family val="1"/>
      </rPr>
      <t>(Đường tỉnh lộ 156 mới Khu tái định cư số 3)</t>
    </r>
  </si>
  <si>
    <t>NQ 19</t>
  </si>
  <si>
    <t>NQ 01</t>
  </si>
  <si>
    <t>NQ 18</t>
  </si>
  <si>
    <t>NQ 27</t>
  </si>
  <si>
    <t>Tổng</t>
  </si>
  <si>
    <t>Bổ sung ODT</t>
  </si>
  <si>
    <t>Bổ sung ONT</t>
  </si>
  <si>
    <t xml:space="preserve">Tổng </t>
  </si>
  <si>
    <t xml:space="preserve">Bảng giá đất 2020 - 2024 hiện hành </t>
  </si>
  <si>
    <t>Bảng giá đất 2020 - 2024 hiện hành</t>
  </si>
  <si>
    <t>STT 2, mục III.1, phụ lục IIIa, Nghị quyết số 01/2020/NQ-HĐND</t>
  </si>
  <si>
    <t>STT 2, mục III.1, phụ lục IVa, Nghị quyết số 01/2020/NQ-HĐND</t>
  </si>
  <si>
    <t>STT 3, mục III.1, phụ lục IIIa, Nghị quyết số 01/2020/NQ-HĐND</t>
  </si>
  <si>
    <t>STT 1.1, mục IV.1, phụ lục IIa, Nghị quyết số 01/2020/NQ-HĐND</t>
  </si>
  <si>
    <t>STT 1, mục III.1, phụ lục IVa, Nghị quyết số 01/2020/NQ-HĐND</t>
  </si>
  <si>
    <t>STT 5, mục III.1, phụ lục IIIa, Nghị quyết số 01/2020/NQ-HĐND</t>
  </si>
  <si>
    <t>STT 6, mục III.1, phụ lục IIIa, Nghị quyết số 01/2020/NQ-HĐND</t>
  </si>
  <si>
    <t>STT 7, mục III.1, phụ lục IIIa, Nghị quyết số 01/2020/NQ-HĐND</t>
  </si>
  <si>
    <t>STT 8, mục III.1, phụ lục IIIa, Nghị quyết số 01/2020/NQ-HĐND</t>
  </si>
  <si>
    <t>STT 9, mục III.1, phụ lục IIIa, Nghị quyết số 01/2020/NQ-HĐND</t>
  </si>
  <si>
    <t>STT 10, mục III.1, phụ lục IIIa, Nghị quyết số 01/2020/NQ-HĐND</t>
  </si>
  <si>
    <t>STT 1, mục IV.1, phụ lục IIb, Nghị quyết số 18/2020/NQ-HĐND</t>
  </si>
  <si>
    <t>STT 3, mục III.1, phụ lục Ib, Nghị quyết số 18/2020/NQ-HĐND</t>
  </si>
  <si>
    <t>Số thứ tự các phụ lục theo Nghị quyết số 19/2019/NQ-HĐND; Nghị quyết số 01/2020/NQ-HĐND; Nghị quyết số 18/2020/NQ-HĐND; Nghị quyết số 27/2021/NQ-HĐND</t>
  </si>
  <si>
    <t>STT 2.1, mục VI.2, phụ lục số II, Nghị quyết số 27/2021/NQ-HĐND</t>
  </si>
  <si>
    <t>STT 2.2, mục VI.2, phụ lục số II, Nghị quyết số 27/2021/NQ-HĐND</t>
  </si>
  <si>
    <t>STT 2.3, mục VI.2, phụ lục số II, Nghị quyết số 27/2021/NQ-HĐND</t>
  </si>
  <si>
    <t>STT 2.4, mục VI.2, phụ lục số II, Nghị quyết số 27/2021/NQ-HĐND</t>
  </si>
  <si>
    <t>STT 2.5, mục VI.2, phụ lục số II, Nghị quyết số 27/2021/NQ-HĐND</t>
  </si>
  <si>
    <t>STT 2.6, mục VI.2, phụ lục số II, Nghị quyết số 27/2021/NQ-HĐND</t>
  </si>
  <si>
    <t>STT 2.7, mục VI.2, phụ lục số II, Nghị quyết số 27/2021/NQ-HĐND</t>
  </si>
  <si>
    <t>STT 1.1, mục VII.2, phụ lục số V, Nghị quyết số 27/2021/NQ-HĐND</t>
  </si>
  <si>
    <t>STT 2.8, mục VI.2, phụ lục số II, Nghị quyết số 27/2021/NQ-HĐND</t>
  </si>
  <si>
    <t>STT 2.9, mục VI.2, phụ lục số II, Nghị quyết số 27/2021/NQ-HĐND</t>
  </si>
  <si>
    <t>STT 1.2, mục VII.2, phụ lục số V, Nghị quyết số 27/2021/NQ-HĐND</t>
  </si>
  <si>
    <t>STT 1.1, mục VIII.1, phụ lục số I, Nghị quyết số 27/2021/NQ-HĐND</t>
  </si>
  <si>
    <t>STT 1.2, mục VIII.1, phụ lục số I, Nghị quyết số 27/2021/NQ-HĐND</t>
  </si>
  <si>
    <t>STT 1.3, mục VIII.1, phụ lục số I, Nghị quyết số 27/2021/NQ-HĐND</t>
  </si>
  <si>
    <t>STT 1.4, mục VIII.1, phụ lục số I, Nghị quyết số 27/2021/NQ-HĐND</t>
  </si>
  <si>
    <t>STT 1.5, mục VIII.1, phụ lục số I, Nghị quyết số 27/2021/NQ-HĐND</t>
  </si>
  <si>
    <t>a. Bổ sung đối với 03 tuyến đường, ngõ, phố;</t>
  </si>
  <si>
    <t>b. Điều chỉnh giá 35 tuyến đường, ngõ, phố (Nghị quyết số 19/2019/NQ-HĐND ngày 06/12/2019; Nghị quyết số 01/2020/NQ-HĐND ngày 12/6/2020; Nghị quyết số 18/2020/NQ-HĐND ngày 04/12/2020; Nghị quyết số 27/2021/NQ-HĐND ngày 08/12/2021);</t>
  </si>
  <si>
    <t>c. Sửa đổi tên và mốc xác định 32 tuyến đường, ngõ, phố (Nghị quyết số 19/2019/NQ-HĐND ngày 06/12/2019; Nghị quyết số 18/2020/NQ-HĐND ngày 04/12/2020; Nghị quyết số 27/2021/NQ-HĐND ngày 08/12/2021);</t>
  </si>
  <si>
    <t>d. Tách 03 tuyến đường, ngõ, phố (Nghị quyết số 19/2019/NQ-HĐND ngày 06/12/2019);</t>
  </si>
  <si>
    <t>STT 1.1, mục VI.1, phụ lục số II, Nghị quyết số 27/2021/NQ-HĐND</t>
  </si>
  <si>
    <t>STT 1.2, mục VI.1, phụ lục số II, Nghị quyết số 27/2021/NQ-HĐND</t>
  </si>
  <si>
    <t>STT 1.3, mục VI.1, phụ lục số II, Nghị quyết số 27/2021/NQ-HĐND</t>
  </si>
  <si>
    <t>STT 1.4, mục VI.1, phụ lục số II, Nghị quyết số 27/2021/NQ-HĐND</t>
  </si>
  <si>
    <t>STT 2.1, mục VIII.2, phụ lục số I, Nghị quyết số 27/2021/NQ-HĐND</t>
  </si>
  <si>
    <t>STT 2.2, mục VIII.2, phụ lục số I, Nghị quyết số 27/2021/NQ-HĐND</t>
  </si>
  <si>
    <t>STT 1, mục III.1, phụ lục IIIb, Nghị quyết số 18/2020/NQ-HĐND</t>
  </si>
  <si>
    <t>STT 1, mục III.1, phụ lục Ia, Nghị quyết số 01/2020/NQ-HĐND</t>
  </si>
  <si>
    <t>STT 2.1, mục IV.2, phụ lục IIa Nghị quyết số 01/2020/NQ-HĐND</t>
  </si>
  <si>
    <t>STT 1, mục III.2, phụ lục IVa Nghị quyết số 01/2020/NQ-HĐND</t>
  </si>
  <si>
    <t>STT 4.1, mục IV.4, phụ lục IIa Nghị quyết số 01/2020/NQ-HĐND</t>
  </si>
  <si>
    <t>STT 1, mục III.5, phụ lục IVa Nghị quyết số 01/2020/NQ-HĐND</t>
  </si>
  <si>
    <t>STT 1, mục III.4, phụ lục IVa Nghị quyết số 01/2020/NQ-HĐND</t>
  </si>
  <si>
    <t>STT 2, mục III.4, phụ lục IVa Nghị quyết số 01/2020/NQ-HĐND</t>
  </si>
  <si>
    <t>STT 3.1, mục IV.3, phụ lục IIa Nghị quyết số 01/2020/NQ-HĐND</t>
  </si>
  <si>
    <t>STT 1, mục III.3, phụ lục IVa Nghị quyết số 01/2020/NQ-HĐND</t>
  </si>
  <si>
    <t>STT 3.2, mục IV.3, phụ lục IIa Nghị quyết số 01/2020/NQ-HĐND</t>
  </si>
  <si>
    <t>STT 3, mục 4.1, phụ lục số I, Nghị quyết số 19/2019/NQ-HĐND</t>
  </si>
  <si>
    <t>STT 4 mục 4.1, phụ lục số I, Nghị quyết số 19/2019/NQ-HĐND</t>
  </si>
  <si>
    <t>STT 5, mục 4.1, phụ lục số I, Nghị quyết số 19/2019/NQ-HĐND</t>
  </si>
  <si>
    <t>STT 6, mục 4.1, phụ lục số I, Nghị quyết số 19/2019/NQ-HĐND</t>
  </si>
  <si>
    <t>STT 7, mục 4.1, phụ lục số I, Nghị quyết số 19/2019/NQ-HĐND</t>
  </si>
  <si>
    <t>STT 1, mục 4.1, phụ lục số I, Nghị quyết số 19/2019/NQ-HĐND</t>
  </si>
  <si>
    <t>STT 8, mục 4.1, phụ lục số I, Nghị quyết số 19/2019/NQ-HĐND</t>
  </si>
  <si>
    <t>STT 10, mục 4.1, phụ lục số I, Nghị quyết số 19/2019/NQ-HĐND</t>
  </si>
  <si>
    <t>STT 11, mục 4.1, phụ lục số I, Nghị quyết số 19/2019/NQ-HĐND</t>
  </si>
  <si>
    <t>STT 14, mục 4.1, phụ lục số I, Nghị quyết số 19/2019/NQ-HĐND</t>
  </si>
  <si>
    <t>STT 15, mục 4.1, phụ lục số I, Nghị quyết số 19/2019/NQ-HĐND</t>
  </si>
  <si>
    <t>STT 17, mục 4.1, phụ lục số I, Nghị quyết số 19/2019/NQ-HĐND</t>
  </si>
  <si>
    <t>STT 19, mục 4.1, phụ lục số I, Nghị quyết số 19/2019/NQ-HĐND</t>
  </si>
  <si>
    <t>STT 20, mục 4.1, phụ lục số I, Nghị quyết số 19/2019/NQ-HĐND</t>
  </si>
  <si>
    <t>STT 21, mục 4.1, phụ lục số I, Nghị quyết số 19/2019/NQ-HĐND</t>
  </si>
  <si>
    <t>STT 22, mục 4.1, phụ lục số I, Nghị quyết số 19/2019/NQ-HĐND</t>
  </si>
  <si>
    <t>STT 23, mục 4.1, phụ lục số I, Nghị quyết số 19/2019/NQ-HĐND</t>
  </si>
  <si>
    <t>STT 24, mục 4.1, phụ lục số I, Nghị quyết số 19/2019/NQ-HĐND</t>
  </si>
  <si>
    <t>STT 35, mục 4.1, phụ lục số I, Nghị quyết số 19/2019/NQ-HĐND</t>
  </si>
  <si>
    <t>STT 36, mục 4.1, phụ lục số I, Nghị quyết số 19/2019/NQ-HĐND</t>
  </si>
  <si>
    <t>STT 2, mục 4, phụ lục số II, Nghị quyết số 19/2019/NQ-HĐND</t>
  </si>
  <si>
    <t>STT 4, mục 4, phụ lục số II, Nghị quyết số 19/2019/NQ-HĐND</t>
  </si>
  <si>
    <t>STT 5, mục 4, phụ lục số II, Nghị quyết số 19/2019/NQ-HĐND</t>
  </si>
  <si>
    <t>STT 6, mục 4, phụ lục số II, Nghị quyết số 19/2019/NQ-HĐND</t>
  </si>
  <si>
    <t>STT 7, mục 4, phụ lục số II, Nghị quyết số 19/2019/NQ-HĐND</t>
  </si>
  <si>
    <t>STT 10, mục 4, phụ lục số II, Nghị quyết số 19/2019/NQ-HĐND</t>
  </si>
  <si>
    <t>STT 18, mục 4, phụ lục số II, Nghị quyết số 19/2019/NQ-HĐND</t>
  </si>
  <si>
    <t>STT 19, mục 4, phụ lục số II, Nghị quyết số 19/2019/NQ-HĐND</t>
  </si>
  <si>
    <t>STT 20, mục 4, phụ lục số II, Nghị quyết số 19/2019/NQ-HĐND</t>
  </si>
  <si>
    <t>STT 21, mục 4, phụ lục số II, Nghị quyết số 19/2019/NQ-HĐND</t>
  </si>
  <si>
    <t>STT 22, mục 4, phụ lục số II, Nghị quyết số 19/2019/NQ-HĐND</t>
  </si>
  <si>
    <t>STT 23, mục 4, phụ lục số II, Nghị quyết số 19/2019/NQ-HĐND</t>
  </si>
  <si>
    <t>STT 24, mục 4, phụ lục số II, Nghị quyết số 19/2019/NQ-HĐND</t>
  </si>
  <si>
    <t>STT 25, mục 4, phụ lục số II, Nghị quyết số 19/2019/NQ-HĐND</t>
  </si>
  <si>
    <t>STT 26, mục 4, phụ lục số II, Nghị quyết số 19/2019/NQ-HĐND</t>
  </si>
  <si>
    <t>STT 27, mục 4, phụ lục số II, Nghị quyết số 19/2019/NQ-HĐND</t>
  </si>
  <si>
    <t>STT 28, mục 4, phụ lục số II, Nghị quyết số 19/2019/NQ-HĐND</t>
  </si>
  <si>
    <t>STT 29, mục 4, phụ lục số II, Nghị quyết số 19/2019/NQ-HĐND</t>
  </si>
  <si>
    <t>STT 30, mục 4, phụ lục số II, Nghị quyết số 19/2019/NQ-HĐND</t>
  </si>
  <si>
    <t>STT 31, mục 4, phụ lục số II, Nghị quyết số 19/2019/NQ-HĐND</t>
  </si>
  <si>
    <t>STT 32, mục 4, phụ lục số II, Nghị quyết số 19/2019/NQ-HĐND</t>
  </si>
  <si>
    <t>STT 33, mục 4, phụ lục số II, Nghị quyết số 19/2019/NQ-HĐND</t>
  </si>
  <si>
    <t>STT 34, mục 4, phụ lục số II, Nghị quyết số 19/2019/NQ-HĐND</t>
  </si>
  <si>
    <t>STT 35, mục 4, phụ lục số II, Nghị quyết số 19/2019/NQ-HĐND</t>
  </si>
  <si>
    <t>STT 36, mục 4, phụ lục số II, Nghị quyết số 19/2019/NQ-HĐND</t>
  </si>
  <si>
    <t>STT 38, mục 4, phụ lục số II, Nghị quyết số 19/2019/NQ-HĐND</t>
  </si>
  <si>
    <t>STT 39, mục 4, phụ lục số II, Nghị quyết số 19/2019/NQ-HĐND</t>
  </si>
  <si>
    <t>STT 40, mục 4, phụ lục số II, Nghị quyết số 19/2019/NQ-HĐND</t>
  </si>
  <si>
    <t>STT 41, mục 4, phụ lục số II, Nghị quyết số 19/2019/NQ-HĐND</t>
  </si>
  <si>
    <t>STT 42, mục 4, phụ lục số II, Nghị quyết số 19/2019/NQ-HĐND</t>
  </si>
  <si>
    <t>STT 43, mục 4, phụ lục số II, Nghị quyết số 19/2019/NQ-HĐND</t>
  </si>
  <si>
    <t>STT 44, mục 4, phụ lục số II, Nghị quyết số 19/2019/NQ-HĐND</t>
  </si>
  <si>
    <t>STT 45, mục 4, phụ lục số II, Nghị quyết số 19/2019/NQ-HĐND</t>
  </si>
  <si>
    <t>STT 46, mục 4, phụ lục số II, Nghị quyết số 19/2019/NQ-HĐND</t>
  </si>
  <si>
    <t>STT 47, mục 4, phụ lục số II, Nghị quyết số 19/2019/NQ-HĐND</t>
  </si>
  <si>
    <t>STT 48, mục 4, phụ lục số II, Nghị quyết số 19/2019/NQ-HĐND</t>
  </si>
  <si>
    <t>STT 49, mục 4, phụ lục số II, Nghị quyết số 19/2019/NQ-HĐND</t>
  </si>
  <si>
    <t>STT 50, mục 4, phụ lục số II, Nghị quyết số 19/2019/NQ-HĐND</t>
  </si>
  <si>
    <t>STT 51, mục 4, phụ lục số II, Nghị quyết số 19/2019/NQ-HĐND</t>
  </si>
  <si>
    <t>STT 52, mục 4, phụ lục số II, Nghị quyết số 19/2019/NQ-HĐND</t>
  </si>
  <si>
    <t>STT 53, mục 4, phụ lục số II, Nghị quyết số 19/2019/NQ-HĐND</t>
  </si>
  <si>
    <t>STT 54, mục 4, phụ lục số II, Nghị quyết số 19/2019/NQ-HĐND</t>
  </si>
  <si>
    <t>STT 55, mục 4, phụ lục số II, Nghị quyết số 19/2019/NQ-HĐND</t>
  </si>
  <si>
    <t>STT 56, mục 4, phụ lục số II, Nghị quyết số 19/2019/NQ-HĐND</t>
  </si>
  <si>
    <t>STT 57, mục 4, phụ lục số II, Nghị quyết số 19/2019/NQ-HĐND</t>
  </si>
  <si>
    <t>STT 66, mục 4, phụ lục số II, Nghị quyết số 19/2019/NQ-HĐND</t>
  </si>
  <si>
    <t>STT 67, mục 4, phụ lục số II, Nghị quyết số 19/2019/NQ-HĐND</t>
  </si>
  <si>
    <t>STT 68, mục 4, phụ lục số II, Nghị quyết số 19/2019/NQ-HĐND</t>
  </si>
  <si>
    <t>STT 69, mục 4, phụ lục số II, Nghị quyết số 19/2019/NQ-HĐND</t>
  </si>
  <si>
    <t>STT 70, mục 4, phụ lục số II, Nghị quyết số 19/2019/NQ-HĐND</t>
  </si>
  <si>
    <t>STT 71, mục 4, phụ lục số II, Nghị quyết số 19/2019/NQ-HĐND</t>
  </si>
  <si>
    <t>STT 73, mục 4, phụ lục số II, Nghị quyết số 19/2019/NQ-HĐND</t>
  </si>
  <si>
    <t>STT 72, mục 4, phụ lục số II, Nghị quyết số 19/2019/NQ-HĐND</t>
  </si>
  <si>
    <t>STT 74, mục 4, phụ lục số II, Nghị quyết số 19/2019/NQ-HĐND</t>
  </si>
  <si>
    <t>STT 75, mục 4, phụ lục số II, Nghị quyết số 19/2019/NQ-HĐND</t>
  </si>
  <si>
    <t>STT 76, mục 4, phụ lục số II, Nghị quyết số 19/2019/NQ-HĐND</t>
  </si>
  <si>
    <t>STT 77, mục 4, phụ lục số II, Nghị quyết số 19/2019/NQ-HĐND</t>
  </si>
  <si>
    <t>STT 78, mục 4, phụ lục số II, Nghị quyết số 19/2019/NQ-HĐND</t>
  </si>
  <si>
    <t>STT 80, mục 4, phụ lục số II, Nghị quyết số 19/2019/NQ-HĐND</t>
  </si>
  <si>
    <t>STT 81, mục 4, phụ lục số II, Nghị quyết số 19/2019/NQ-HĐND</t>
  </si>
  <si>
    <t>STT 85, mục 4, phụ lục số II, Nghị quyết số 19/2019/NQ-HĐND</t>
  </si>
  <si>
    <t>STT 86, mục 4, phụ lục số II, Nghị quyết số 19/2019/NQ-HĐND</t>
  </si>
  <si>
    <t>STT 87, mục 4, phụ lục số II, Nghị quyết số 19/2019/NQ-HĐND</t>
  </si>
  <si>
    <t>STT 88, mục 4, phụ lục số II, Nghị quyết số 19/2019/NQ-HĐND</t>
  </si>
  <si>
    <t>STT 89, mục 4, phụ lục số II, Nghị quyết số 19/2019/NQ-HĐND</t>
  </si>
  <si>
    <t>STT 92, mục 4, phụ lục số II, Nghị quyết số 19/2019/NQ-HĐND</t>
  </si>
  <si>
    <t>STT 93, mục 4, phụ lục số II, Nghị quyết số 19/2019/NQ-HĐND</t>
  </si>
  <si>
    <t>STT 94, mục 4, phụ lục số II, Nghị quyết số 19/2019/NQ-HĐND</t>
  </si>
  <si>
    <t>STT 95, mục 4, phụ lục số II, Nghị quyết số 19/2019/NQ-HĐND</t>
  </si>
  <si>
    <t>STT 96, mục 4, phụ lục số II, Nghị quyết số 19/2019/NQ-HĐND</t>
  </si>
  <si>
    <t>STT 98, mục 4, phụ lục số II, Nghị quyết số 19/2019/NQ-HĐND</t>
  </si>
  <si>
    <t>STT 99, mục 4, phụ lục số II, Nghị quyết số 19/2019/NQ-HĐND</t>
  </si>
  <si>
    <t>STT 100, mục 4, phụ lục số II, Nghị quyết số 19/2019/NQ-HĐND</t>
  </si>
  <si>
    <t>STT 101, mục 4, phụ lục số II, Nghị quyết số 19/2019/NQ-HĐND</t>
  </si>
  <si>
    <t>STT 102, mục 4, phụ lục số II, Nghị quyết số 19/2019/NQ-HĐND</t>
  </si>
  <si>
    <t>STT 103, mục 4, phụ lục số II, Nghị quyết số 19/2019/NQ-HĐND</t>
  </si>
  <si>
    <t>STT 104, mục 4, phụ lục số II, Nghị quyết số 19/2019/NQ-HĐND</t>
  </si>
  <si>
    <t>STT 105, mục 4, phụ lục số II, Nghị quyết số 19/2019/NQ-HĐND</t>
  </si>
  <si>
    <t>STT 106, mục 4, phụ lục số II, Nghị quyết số 19/2019/NQ-HĐND</t>
  </si>
  <si>
    <t>STT 107, mục 4, phụ lục số II, Nghị quyết số 19/2019/NQ-HĐND</t>
  </si>
  <si>
    <t>STT 108, mục 4, phụ lục số II, Nghị quyết số 19/2019/NQ-HĐND</t>
  </si>
  <si>
    <t>STT 109, mục 4, phụ lục số II, Nghị quyết số 19/2019/NQ-HĐND</t>
  </si>
  <si>
    <t>STT 110, mục 4, phụ lục số II, Nghị quyết số 19/2019/NQ-HĐND</t>
  </si>
  <si>
    <t>STT 111, mục 4, phụ lục số II, Nghị quyết số 19/2019/NQ-HĐND</t>
  </si>
  <si>
    <t>STT 112, mục 4, phụ lục số II, Nghị quyết số 19/2019/NQ-HĐND</t>
  </si>
  <si>
    <t>STT 115, mục 4, phụ lục số II, Nghị quyết số 19/2019/NQ-HĐND</t>
  </si>
  <si>
    <t>STT 113, mục 4, phụ lục số II, Nghị quyết số 19/2019/NQ-HĐND</t>
  </si>
  <si>
    <t>STT 114, mục 4, phụ lục số II, Nghị quyết số 19/2019/NQ-HĐND</t>
  </si>
  <si>
    <t>STT 116, mục 4, phụ lục số II, Nghị quyết số 19/2019/NQ-HĐND</t>
  </si>
  <si>
    <t>STT 117, mục 4, phụ lục số II, Nghị quyết số 19/2019/NQ-HĐND</t>
  </si>
  <si>
    <t>STT 118, mục 4, phụ lục số II, Nghị quyết số 19/2019/NQ-HĐND</t>
  </si>
  <si>
    <t>STT 119, mục 4, phụ lục số II, Nghị quyết số 19/2019/NQ-HĐND</t>
  </si>
  <si>
    <t>STT 120, mục 4, phụ lục số II, Nghị quyết số 19/2019/NQ-HĐND</t>
  </si>
  <si>
    <t>STT 121, mục 4, phụ lục số II, Nghị quyết số 19/2019/NQ-HĐND</t>
  </si>
  <si>
    <t>STT 122, mục 4, phụ lục số II, Nghị quyết số 19/2019/NQ-HĐND</t>
  </si>
  <si>
    <t>STT 124, mục 4, phụ lục số II, Nghị quyết số 19/2019/NQ-HĐND</t>
  </si>
  <si>
    <t>STT 128, mục 4, phụ lục số II, Nghị quyết số 19/2019/NQ-HĐND</t>
  </si>
  <si>
    <t>b. Điều chỉnh giá 73 tuyến đường, ngõ, phố (Nghị quyết số 19/2019/NQ-HĐND ngày 06/12/2019; Nghị quyết số 01/2020/NQ-HĐND ngày 12/6/2020; Nghị quyết số 18/2020/NQ-HĐND ngày 04/12/2020; Nghị quyết số 27/2021/NQ-HĐND ngày 08/12/2021);</t>
  </si>
  <si>
    <t>c. Sửa đổi tên và mốc xác định 35 tuyến đường, ngõ, phố (Nghị quyết số 19/2019/NQ-HĐND ngày 06/12/2019; Nghị quyết số 01/2020/NQ-HĐND ngày 12/6/2020; Nghị quyết số 18/2020/NQ-HĐND ngày 04/12/2020; Nghị quyết số 27/2021/NQ-HĐND ngày 08/12/2021);</t>
  </si>
  <si>
    <t>d. Tách 16 tuyến đường, ngõ, phố (Nghị quyết số 19/2019/NQ-HĐND ngày 06/12/2019; Nghị quyết số 01/2020/NQ-HĐND ngày 12/6/2020; Nghị quyết số 27/2021/NQ-HĐND ngày 08/12/2021);</t>
  </si>
  <si>
    <t>được đầu tư hạ tầng điện chiếu sáng</t>
  </si>
  <si>
    <t>Điều chỉnh giá đất để phù hợp với thị trường</t>
  </si>
  <si>
    <t>(Kèm theo Tờ trình số 515/TTr-TNMT ngày 16/11/2023 của Sở Tài nguyên và Môi trường tỉnh Lào Cai)</t>
  </si>
  <si>
    <t>a. Bổ sung đối với 31 tuyến đường, ngõ, phố;</t>
  </si>
  <si>
    <t>f. Bãi bỏ 02 tuyến đường, ngõ, phố (Nghị quyết số 19/2019/NQ-HĐND ngày 06/12/2019);</t>
  </si>
  <si>
    <t>e. Nhập 06 tuyến đường, ngõ, phố (Nghị quyết số 19/2019/NQ-HĐND ngày 06/12/2019);</t>
  </si>
  <si>
    <t>Đường Trần Hưng Đạo nay điều chỉnh là Phố Trần Hưng Đạo</t>
  </si>
  <si>
    <t>Từ đường 156 đi Cốc San đến trạm điện 220Kv</t>
  </si>
  <si>
    <r>
      <t>Đơn vị: đồng/m</t>
    </r>
    <r>
      <rPr>
        <i/>
        <vertAlign val="superscript"/>
        <sz val="11"/>
        <rFont val="Times New Roman"/>
        <family val="1"/>
      </rPr>
      <t xml:space="preserve">2    </t>
    </r>
  </si>
  <si>
    <r>
      <t xml:space="preserve">Toàn xã </t>
    </r>
    <r>
      <rPr>
        <b/>
        <sz val="11"/>
        <rFont val="Times New Roman"/>
        <family val="1"/>
      </rPr>
      <t>tách thành 06 đoạn</t>
    </r>
    <r>
      <rPr>
        <sz val="11"/>
        <rFont val="Times New Roman"/>
        <family val="1"/>
      </rPr>
      <t>:</t>
    </r>
  </si>
  <si>
    <t>Mốc xác định (Từ…đến…) sau điều chỉnh</t>
  </si>
  <si>
    <t>PHỤ LỤC SỐ IV-1: BẢNG GIÁ ĐẤT Ở, ĐẤT THƯƠNG MẠI, DỊCH VỤ (TM-DV) VÀ ĐẤT SẢN XUẤT KINH DOANH PHI NÔNG NGHIỆP (SXKD PNN) KHÔNG PHẢI ĐẤT THƯƠNG MẠI, DỊCH VỤ TẠI ĐÔ THỊ HUYỆN BÁT XÁT</t>
  </si>
  <si>
    <t>PHỤ LỤC SỐ IV-2: BẢNG GIÁ ĐẤT Ở, ĐẤT THƯƠNG MẠI, DỊCH VỤ (TM-DV) VÀ ĐẤT SẢN XUẤT KINH DOANH PHI NÔNG NGHIỆP (SXKD PNN) KHÔNG PHẢI ĐẤT THƯƠNG MẠI, DỊCH VỤ TẠI NÔNG THÔN HUYỆN BÁT XÁT</t>
  </si>
  <si>
    <t>PHỤ LỤC SỐ IV-4: BÃI BỎ ĐƯA RA KHỎI BẢNG GIÁ ĐẤT MỘT SỐ ĐOẠN ĐƯỜNG, TUYẾN ĐƯỜNG, MỐC XÁC ĐỊNH TRÊN ĐỊA BÀN 
HUYỆN BÁT XÁT</t>
  </si>
  <si>
    <t>đổi tên, nhập tuyến</t>
  </si>
  <si>
    <t>nhập XÃ NGẢI THẦU</t>
  </si>
  <si>
    <t xml:space="preserve"> Đường trục 156 B nhập từ Đường 156; Đường trục 156 mới</t>
  </si>
  <si>
    <t>Đoạn từ cầu vòm Quang Kim đến hết vị trí đấu giá đất thôn Kim Tiến hướng từ Quang Kim đi thị trấn Bát Xát nhập từ 2 đoạn: Đoạn từ cầu vòm Quang Kim đến hết đoạn đường có cống hộp hai bên, hướng đi từ xã Quang Kim vào thị trấn Bát Xát; Từ đoạn cuối có công hộp đến ngã ba TL 156 mới giao với TL 156 cũ</t>
  </si>
  <si>
    <t>nhập tuyến, điều chỉnh giá</t>
  </si>
  <si>
    <t>nhập để điều chỉnh lại mốc xác định và điều chỉnh giá các loại đất do khu vực trung tâm xã, dọc tuyến đường trục chính, giá trúng đấu giá</t>
  </si>
  <si>
    <t>Từ trường THCS + 50m (hướng đi xã Bản Vược) đến ngã ba giao với đường T11 (nhà nghỉ Trường Nhũ)  nhập từ 02 đoạn Từ trường THCS đến ngã ba giao với đường T11; Từ ngã ba giao với đường T11 đến giao với đường T4</t>
  </si>
  <si>
    <t>nhập để điều chỉnh lại tên, mốc xác định và điều chỉnh giá các loại đất phù hợp với giá thị trường (tuyến đường trục chính khu vực trung tâm xã)</t>
  </si>
  <si>
    <t>Tuyến T2 theo quy hoạch điều chỉnh và mở rộng trung tâm xã Trịnh Tường nhập từ 03 tuyến: Khu trung tâm UBND xã mới (tuyến T2);  Đường nhánh (tuyến T2); Đường từ xã Trịnh Tường đi xã Y Tý (Tuyến đường T2 theo Quy hoạch điều chỉnh và mở rộng trung tâm xã Trịnh Tường)</t>
  </si>
  <si>
    <t>Từ ngã ba giao tuyến T1 (tỉnh lộ 156) đến ngã ba giao đi trường tiểu học nhập từ 02 tuyến: Đường từ nhà bà Nết đến UBND xã +200m; Từ ngã ba giao đường trục chính (tuyến T1) đến cổng UBND xã Trịnh Tường mới</t>
  </si>
  <si>
    <t>nhập để điều chỉnh lại mốc xác định và điều chỉnh giá các loại đất phù hợp với giá thị trường</t>
  </si>
  <si>
    <t>Mốc xác định (Từ…đến…)</t>
  </si>
  <si>
    <t>Bãi bỏ do trùng tuyến T10</t>
  </si>
  <si>
    <t>Bãi bỏ do trùng tuyến T12</t>
  </si>
  <si>
    <t>(Kèm theo Nghị quyết số 26/2023/NQ-HĐND ngày 08 tháng 12 năm 2023 của Hội đồng nhân dân tỉnh Lào Cai)</t>
  </si>
  <si>
    <t>Tên đường phố, phố, ngõ sau điều chỉnh</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</si>
</sst>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Yes&quot;;&quot;Yes&quot;;&quot;No&quot;"/>
    <numFmt numFmtId="175" formatCode="&quot;True&quot;;&quot;True&quot;;&quot;False&quot;"/>
    <numFmt numFmtId="176" formatCode="&quot;On&quot;;&quot;On&quot;;&quot;Off&quot;"/>
    <numFmt numFmtId="177" formatCode="[$€-2]\ #,##0.00_);[Red]\([$€-2]\ #,##0.00\)"/>
    <numFmt numFmtId="178" formatCode="#,##0;[Red]#,##0"/>
    <numFmt numFmtId="179" formatCode="_(* #,##0_);_(* \(#,##0\);_(* &quot;-&quot;??_);_(@_)"/>
    <numFmt numFmtId="180" formatCode="_-* #,##0.0\ _₫_-;\-* #,##0.0\ _₫_-;_-* &quot;-&quot;??\ _₫_-;_-@_-"/>
    <numFmt numFmtId="181" formatCode="_-* #,##0\ _₫_-;\-* #,##0\ _₫_-;_-* &quot;-&quot;??\ _₫_-;_-@_-"/>
    <numFmt numFmtId="182" formatCode="#,##0.0_);\(#,##0.0\)"/>
    <numFmt numFmtId="183" formatCode="#,##0.00;[Red]#,##0.00"/>
    <numFmt numFmtId="184" formatCode="0.0"/>
    <numFmt numFmtId="185" formatCode="#,##0.0"/>
    <numFmt numFmtId="186" formatCode="_(* #,##0.00_);_(* \(#,##0.00\);_(* &quot;-&quot;?_);_(@_)"/>
    <numFmt numFmtId="187" formatCode="_(* #,##0.0_);_(* \(#,##0.0\);_(* &quot;-&quot;??_);_(@_)"/>
    <numFmt numFmtId="188" formatCode="_-* #,##0.00\ _V_n_d_-;\-* #,##0.00\ _V_n_d_-;_-* &quot;-&quot;??\ _V_n_d_-;_-@_-"/>
    <numFmt numFmtId="189" formatCode="_-* #,##0\ _V_n_d_-;\-* #,##0\ _V_n_d_-;_-* &quot;-&quot;??\ _V_n_d_-;_-@_-"/>
    <numFmt numFmtId="190" formatCode="0.00;[Red]0.00"/>
    <numFmt numFmtId="191" formatCode="0.000;[Red]0.000"/>
    <numFmt numFmtId="192" formatCode="0.0;[Red]0.0"/>
    <numFmt numFmtId="193" formatCode="0;[Red]0"/>
    <numFmt numFmtId="194" formatCode="#,##0.00\ _₫;[Red]#,##0.00\ _₫"/>
    <numFmt numFmtId="195" formatCode="#,##0.0\ _₫;[Red]#,##0.0\ _₫"/>
    <numFmt numFmtId="196" formatCode="#,##0\ _₫;[Red]#,##0\ _₫"/>
    <numFmt numFmtId="197" formatCode="0.0%"/>
    <numFmt numFmtId="198" formatCode="_-* #,##0.000\ _₫_-;\-* #,##0.000\ _₫_-;_-* &quot;-&quot;??\ _₫_-;_-@_-"/>
    <numFmt numFmtId="199" formatCode="_-* #,##0.0000\ _₫_-;\-* #,##0.0000\ _₫_-;_-* &quot;-&quot;??\ _₫_-;_-@_-"/>
    <numFmt numFmtId="200" formatCode="_-* #,##0.0\ _₫_-;\-* #,##0.0\ _₫_-;_-* &quot;-&quot;?\ _₫_-;_-@_-"/>
    <numFmt numFmtId="201" formatCode="[$-42A]dd\ mmmm\ yyyy"/>
    <numFmt numFmtId="202" formatCode="[$-42A]h:mm:ss\ AM/PM"/>
    <numFmt numFmtId="203" formatCode="#,##0_ ;\-#,##0\ "/>
  </numFmts>
  <fonts count="66">
    <font>
      <sz val="11"/>
      <color theme="1"/>
      <name val="Calibri"/>
      <family val="2"/>
    </font>
    <font>
      <sz val="11"/>
      <color indexed="8"/>
      <name val="Calibri"/>
      <family val="2"/>
    </font>
    <font>
      <sz val="10"/>
      <name val="Arial"/>
      <family val="2"/>
    </font>
    <font>
      <b/>
      <sz val="11"/>
      <name val="Times New Roman"/>
      <family val="1"/>
    </font>
    <font>
      <sz val="11"/>
      <name val="Times New Roman"/>
      <family val="1"/>
    </font>
    <font>
      <i/>
      <sz val="11"/>
      <name val="Times New Roman"/>
      <family val="1"/>
    </font>
    <font>
      <i/>
      <vertAlign val="superscript"/>
      <sz val="11"/>
      <name val="Times New Roman"/>
      <family val="1"/>
    </font>
    <font>
      <sz val="9"/>
      <name val="Tahoma"/>
      <family val="2"/>
    </font>
    <font>
      <b/>
      <sz val="9"/>
      <name val="Tahoma"/>
      <family val="2"/>
    </font>
    <font>
      <sz val="12"/>
      <name val="Times New Roman"/>
      <family val="1"/>
    </font>
    <font>
      <sz val="10"/>
      <name val="Times New Roman"/>
      <family val="1"/>
    </font>
    <font>
      <b/>
      <i/>
      <sz val="11"/>
      <name val="Times New Roman"/>
      <family val="1"/>
    </font>
    <font>
      <b/>
      <sz val="12"/>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sz val="11"/>
      <color indexed="8"/>
      <name val="Times New Roman"/>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0"/>
      <name val="Times New Roman"/>
      <family val="1"/>
    </font>
    <font>
      <sz val="11"/>
      <color indexed="10"/>
      <name val="Times New Roman"/>
      <family val="1"/>
    </font>
    <font>
      <sz val="12"/>
      <color indexed="10"/>
      <name val="Times New Roman"/>
      <family val="1"/>
    </font>
    <font>
      <sz val="11"/>
      <color indexed="36"/>
      <name val="Times New Roman"/>
      <family val="1"/>
    </font>
    <font>
      <sz val="11"/>
      <color indexed="9"/>
      <name val="Times New Roman"/>
      <family val="1"/>
    </font>
    <font>
      <b/>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Times New Roman"/>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70C0"/>
      <name val="Times New Roman"/>
      <family val="1"/>
    </font>
    <font>
      <sz val="11"/>
      <color rgb="FFFF0000"/>
      <name val="Times New Roman"/>
      <family val="1"/>
    </font>
    <font>
      <sz val="12"/>
      <color rgb="FFFF0000"/>
      <name val="Times New Roman"/>
      <family val="1"/>
    </font>
    <font>
      <sz val="11"/>
      <color rgb="FF7030A0"/>
      <name val="Times New Roman"/>
      <family val="1"/>
    </font>
    <font>
      <sz val="11"/>
      <color theme="0"/>
      <name val="Times New Roman"/>
      <family val="1"/>
    </font>
    <font>
      <b/>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4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10">
    <xf numFmtId="0" fontId="0" fillId="0" borderId="0" xfId="0" applyFont="1" applyAlignment="1">
      <alignment/>
    </xf>
    <xf numFmtId="0" fontId="4" fillId="0" borderId="0" xfId="0" applyFont="1" applyFill="1" applyAlignment="1">
      <alignment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pplyBorder="1" applyAlignment="1">
      <alignment vertical="center"/>
    </xf>
    <xf numFmtId="0" fontId="4" fillId="0" borderId="0" xfId="0" applyFont="1" applyFill="1" applyAlignment="1">
      <alignment/>
    </xf>
    <xf numFmtId="0" fontId="4" fillId="0" borderId="0" xfId="0" applyNumberFormat="1" applyFont="1" applyFill="1" applyBorder="1" applyAlignment="1" applyProtection="1">
      <alignment vertical="center"/>
      <protection/>
    </xf>
    <xf numFmtId="0" fontId="44" fillId="0" borderId="0" xfId="0" applyFont="1" applyAlignment="1">
      <alignment vertical="center"/>
    </xf>
    <xf numFmtId="0" fontId="59" fillId="0" borderId="0" xfId="0" applyFont="1" applyAlignment="1">
      <alignment vertical="center"/>
    </xf>
    <xf numFmtId="0" fontId="44" fillId="33" borderId="0" xfId="0" applyFont="1" applyFill="1" applyAlignment="1">
      <alignment vertical="center"/>
    </xf>
    <xf numFmtId="0" fontId="44" fillId="0" borderId="0" xfId="0" applyFont="1" applyAlignment="1">
      <alignment horizontal="center" vertical="center"/>
    </xf>
    <xf numFmtId="181" fontId="4" fillId="0" borderId="10" xfId="42" applyNumberFormat="1" applyFont="1" applyFill="1" applyBorder="1" applyAlignment="1">
      <alignment horizontal="right" vertical="center" wrapText="1"/>
    </xf>
    <xf numFmtId="181" fontId="4" fillId="0" borderId="10" xfId="42" applyNumberFormat="1" applyFont="1" applyFill="1" applyBorder="1" applyAlignment="1">
      <alignment horizontal="right" vertical="center"/>
    </xf>
    <xf numFmtId="181" fontId="4" fillId="0" borderId="10" xfId="42" applyNumberFormat="1" applyFont="1" applyFill="1" applyBorder="1" applyAlignment="1">
      <alignment horizontal="center" vertical="center" wrapText="1"/>
    </xf>
    <xf numFmtId="0" fontId="60" fillId="0" borderId="0" xfId="0" applyFont="1" applyFill="1" applyAlignment="1">
      <alignment vertical="center"/>
    </xf>
    <xf numFmtId="0" fontId="57" fillId="0" borderId="10" xfId="0" applyFont="1" applyBorder="1" applyAlignment="1">
      <alignment horizontal="center"/>
    </xf>
    <xf numFmtId="0" fontId="57" fillId="0" borderId="10" xfId="0" applyFont="1" applyBorder="1" applyAlignment="1">
      <alignment/>
    </xf>
    <xf numFmtId="171" fontId="4" fillId="0" borderId="0" xfId="42" applyFont="1" applyFill="1" applyAlignment="1">
      <alignment vertical="center"/>
    </xf>
    <xf numFmtId="181" fontId="60" fillId="0" borderId="0" xfId="42" applyNumberFormat="1" applyFont="1" applyFill="1" applyAlignment="1">
      <alignment horizontal="right" vertical="center" wrapText="1"/>
    </xf>
    <xf numFmtId="171" fontId="4" fillId="0" borderId="10" xfId="42" applyFont="1" applyFill="1" applyBorder="1" applyAlignment="1">
      <alignment vertical="center"/>
    </xf>
    <xf numFmtId="171" fontId="4" fillId="0" borderId="10" xfId="42" applyFont="1" applyFill="1" applyBorder="1" applyAlignment="1">
      <alignment horizontal="right" vertical="center" wrapText="1"/>
    </xf>
    <xf numFmtId="181" fontId="4" fillId="0" borderId="10" xfId="42" applyNumberFormat="1" applyFont="1" applyFill="1" applyBorder="1" applyAlignment="1">
      <alignment vertical="center" wrapText="1"/>
    </xf>
    <xf numFmtId="181" fontId="3" fillId="0" borderId="10" xfId="42" applyNumberFormat="1" applyFont="1" applyFill="1" applyBorder="1" applyAlignment="1">
      <alignment horizontal="center" vertical="center" wrapText="1"/>
    </xf>
    <xf numFmtId="0" fontId="60" fillId="0" borderId="0" xfId="0" applyFont="1" applyFill="1" applyAlignment="1">
      <alignment/>
    </xf>
    <xf numFmtId="0" fontId="9" fillId="0" borderId="0" xfId="0" applyFont="1" applyFill="1" applyAlignment="1">
      <alignment vertical="center"/>
    </xf>
    <xf numFmtId="3" fontId="60" fillId="0" borderId="0" xfId="0" applyNumberFormat="1" applyFont="1" applyFill="1" applyAlignment="1">
      <alignment horizontal="center"/>
    </xf>
    <xf numFmtId="0" fontId="61" fillId="0" borderId="0" xfId="0" applyFont="1" applyFill="1" applyAlignment="1">
      <alignment vertical="center"/>
    </xf>
    <xf numFmtId="0" fontId="62" fillId="0" borderId="0" xfId="0" applyFont="1" applyFill="1" applyAlignment="1">
      <alignment horizontal="right" vertical="center" wrapText="1"/>
    </xf>
    <xf numFmtId="0" fontId="57" fillId="0" borderId="11" xfId="0" applyFont="1" applyFill="1" applyBorder="1" applyAlignment="1">
      <alignment/>
    </xf>
    <xf numFmtId="49" fontId="4" fillId="0" borderId="10" xfId="0" applyNumberFormat="1" applyFont="1" applyFill="1" applyBorder="1" applyAlignment="1">
      <alignment horizontal="center" vertical="center" wrapText="1"/>
    </xf>
    <xf numFmtId="181" fontId="4" fillId="0" borderId="10" xfId="42" applyNumberFormat="1" applyFont="1" applyFill="1" applyBorder="1" applyAlignment="1">
      <alignment horizontal="center" wrapText="1"/>
    </xf>
    <xf numFmtId="0" fontId="57" fillId="0" borderId="11" xfId="0" applyFont="1" applyFill="1" applyBorder="1" applyAlignment="1">
      <alignment horizontal="center"/>
    </xf>
    <xf numFmtId="0" fontId="0" fillId="0" borderId="0" xfId="0" applyAlignment="1" quotePrefix="1">
      <alignment/>
    </xf>
    <xf numFmtId="171" fontId="4" fillId="0" borderId="0" xfId="42"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xf>
    <xf numFmtId="181" fontId="4" fillId="0" borderId="0" xfId="42" applyNumberFormat="1" applyFont="1" applyFill="1" applyBorder="1" applyAlignment="1">
      <alignment horizontal="right"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xf>
    <xf numFmtId="171" fontId="3" fillId="0" borderId="10" xfId="42" applyFont="1" applyFill="1" applyBorder="1" applyAlignment="1">
      <alignment horizontal="center" vertical="center" wrapText="1"/>
    </xf>
    <xf numFmtId="3" fontId="3" fillId="0" borderId="10" xfId="59" applyNumberFormat="1" applyFont="1" applyFill="1" applyBorder="1" applyAlignment="1">
      <alignment horizontal="center" vertical="center" wrapText="1"/>
      <protection/>
    </xf>
    <xf numFmtId="3" fontId="3" fillId="0" borderId="10" xfId="0" applyNumberFormat="1" applyFont="1" applyFill="1" applyBorder="1" applyAlignment="1" applyProtection="1">
      <alignment horizontal="center" vertical="center" wrapText="1"/>
      <protection/>
    </xf>
    <xf numFmtId="49" fontId="4" fillId="0" borderId="10" xfId="42" applyNumberFormat="1"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right" vertical="top" wrapText="1"/>
    </xf>
    <xf numFmtId="0" fontId="4" fillId="0" borderId="10" xfId="0" applyFont="1" applyFill="1" applyBorder="1" applyAlignment="1">
      <alignment horizontal="right" vertical="center" wrapText="1"/>
    </xf>
    <xf numFmtId="3"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horizontal="left" vertical="center" wrapText="1"/>
    </xf>
    <xf numFmtId="196" fontId="4" fillId="0" borderId="10" xfId="0" applyNumberFormat="1" applyFont="1" applyFill="1" applyBorder="1" applyAlignment="1">
      <alignment vertical="center" wrapText="1"/>
    </xf>
    <xf numFmtId="178" fontId="4" fillId="0" borderId="10" xfId="0" applyNumberFormat="1" applyFont="1" applyFill="1" applyBorder="1" applyAlignment="1" applyProtection="1">
      <alignment horizontal="right" vertical="center" wrapText="1"/>
      <protection/>
    </xf>
    <xf numFmtId="178" fontId="4" fillId="0" borderId="10" xfId="42" applyNumberFormat="1" applyFont="1" applyFill="1" applyBorder="1" applyAlignment="1" applyProtection="1">
      <alignment horizontal="right" vertical="center" wrapText="1"/>
      <protection/>
    </xf>
    <xf numFmtId="178" fontId="4" fillId="0" borderId="10" xfId="0" applyNumberFormat="1" applyFont="1" applyFill="1" applyBorder="1" applyAlignment="1">
      <alignment horizontal="right" vertical="center" wrapText="1"/>
    </xf>
    <xf numFmtId="178" fontId="4" fillId="0" borderId="10" xfId="42" applyNumberFormat="1" applyFont="1" applyFill="1" applyBorder="1" applyAlignment="1">
      <alignment horizontal="right" vertical="center"/>
    </xf>
    <xf numFmtId="183" fontId="4" fillId="0" borderId="10" xfId="42" applyNumberFormat="1" applyFont="1" applyFill="1" applyBorder="1" applyAlignment="1">
      <alignment horizontal="right" vertical="center"/>
    </xf>
    <xf numFmtId="3" fontId="4" fillId="0" borderId="10" xfId="0" applyNumberFormat="1" applyFont="1" applyFill="1" applyBorder="1" applyAlignment="1">
      <alignment horizontal="right" vertical="center" wrapText="1"/>
    </xf>
    <xf numFmtId="178" fontId="4" fillId="0" borderId="10" xfId="42" applyNumberFormat="1" applyFont="1" applyFill="1" applyBorder="1" applyAlignment="1">
      <alignment horizontal="right" vertical="center" wrapText="1"/>
    </xf>
    <xf numFmtId="196" fontId="4" fillId="0" borderId="10" xfId="0" applyNumberFormat="1" applyFont="1" applyFill="1" applyBorder="1" applyAlignment="1">
      <alignment horizontal="right" vertical="center" wrapText="1"/>
    </xf>
    <xf numFmtId="178" fontId="4" fillId="0" borderId="10" xfId="0" applyNumberFormat="1" applyFont="1" applyFill="1" applyBorder="1" applyAlignment="1">
      <alignment horizontal="right" vertical="center"/>
    </xf>
    <xf numFmtId="178" fontId="4" fillId="0" borderId="10" xfId="44" applyNumberFormat="1" applyFont="1" applyFill="1" applyBorder="1" applyAlignment="1">
      <alignment horizontal="right" vertical="center" wrapText="1"/>
    </xf>
    <xf numFmtId="0" fontId="10" fillId="0" borderId="10" xfId="0" applyFont="1" applyFill="1" applyBorder="1" applyAlignment="1">
      <alignment horizontal="left" vertical="center" wrapText="1"/>
    </xf>
    <xf numFmtId="178" fontId="10" fillId="0" borderId="10" xfId="0" applyNumberFormat="1" applyFont="1" applyFill="1" applyBorder="1" applyAlignment="1">
      <alignment horizontal="right" vertical="center" wrapText="1"/>
    </xf>
    <xf numFmtId="0" fontId="5" fillId="0" borderId="12" xfId="0" applyFont="1" applyFill="1" applyBorder="1" applyAlignment="1">
      <alignment vertical="center"/>
    </xf>
    <xf numFmtId="0" fontId="4" fillId="0" borderId="10" xfId="0" applyNumberFormat="1" applyFont="1" applyFill="1" applyBorder="1" applyAlignment="1" applyProtection="1">
      <alignment horizontal="left" vertical="center" wrapText="1"/>
      <protection/>
    </xf>
    <xf numFmtId="3" fontId="4" fillId="0" borderId="0" xfId="0" applyNumberFormat="1" applyFont="1" applyFill="1" applyAlignment="1">
      <alignment vertical="center"/>
    </xf>
    <xf numFmtId="0" fontId="3" fillId="0" borderId="0" xfId="0" applyFont="1" applyFill="1" applyBorder="1" applyAlignment="1">
      <alignment horizontal="center" vertical="center"/>
    </xf>
    <xf numFmtId="178" fontId="4" fillId="0" borderId="10" xfId="0" applyNumberFormat="1" applyFont="1" applyFill="1" applyBorder="1" applyAlignment="1" applyProtection="1">
      <alignment vertical="center" wrapText="1"/>
      <protection/>
    </xf>
    <xf numFmtId="179" fontId="4" fillId="0" borderId="10" xfId="42" applyNumberFormat="1" applyFont="1" applyFill="1" applyBorder="1" applyAlignment="1">
      <alignment horizontal="right" vertical="center" wrapText="1"/>
    </xf>
    <xf numFmtId="0" fontId="4" fillId="0" borderId="10" xfId="0" applyFont="1" applyFill="1" applyBorder="1" applyAlignment="1">
      <alignment wrapText="1"/>
    </xf>
    <xf numFmtId="183" fontId="4" fillId="0" borderId="10" xfId="42" applyNumberFormat="1" applyFont="1" applyFill="1" applyBorder="1" applyAlignment="1">
      <alignment horizontal="right" vertical="center" wrapText="1"/>
    </xf>
    <xf numFmtId="3" fontId="4" fillId="0" borderId="10" xfId="0" applyNumberFormat="1" applyFont="1" applyFill="1" applyBorder="1" applyAlignment="1">
      <alignment horizontal="center" vertical="center" wrapText="1"/>
    </xf>
    <xf numFmtId="178" fontId="44" fillId="0" borderId="10" xfId="42" applyNumberFormat="1" applyFont="1" applyFill="1" applyBorder="1" applyAlignment="1">
      <alignment horizontal="right" vertical="center"/>
    </xf>
    <xf numFmtId="0" fontId="5" fillId="0" borderId="0" xfId="0" applyFont="1" applyFill="1" applyBorder="1" applyAlignment="1">
      <alignment horizontal="right" vertical="center"/>
    </xf>
    <xf numFmtId="0" fontId="4" fillId="0" borderId="0" xfId="0" applyFont="1" applyFill="1" applyBorder="1" applyAlignment="1">
      <alignment horizontal="right" vertical="center" wrapText="1"/>
    </xf>
    <xf numFmtId="171" fontId="4" fillId="0" borderId="0" xfId="42" applyFont="1" applyFill="1" applyBorder="1" applyAlignment="1">
      <alignment horizontal="right" vertical="center" wrapText="1"/>
    </xf>
    <xf numFmtId="179" fontId="3" fillId="0" borderId="10" xfId="42" applyNumberFormat="1" applyFont="1" applyFill="1" applyBorder="1" applyAlignment="1">
      <alignment horizontal="center" vertical="center" wrapText="1"/>
    </xf>
    <xf numFmtId="179" fontId="4" fillId="0" borderId="10" xfId="42" applyNumberFormat="1" applyFont="1" applyFill="1" applyBorder="1" applyAlignment="1">
      <alignment horizontal="center" vertical="center" wrapText="1"/>
    </xf>
    <xf numFmtId="171" fontId="4" fillId="0" borderId="10" xfId="42" applyFont="1" applyFill="1" applyBorder="1" applyAlignment="1">
      <alignment horizontal="center" vertical="center" wrapText="1"/>
    </xf>
    <xf numFmtId="203" fontId="4" fillId="0" borderId="10" xfId="42" applyNumberFormat="1" applyFont="1" applyFill="1" applyBorder="1" applyAlignment="1">
      <alignment horizontal="center" vertical="center" wrapText="1"/>
    </xf>
    <xf numFmtId="178" fontId="4" fillId="0" borderId="10" xfId="0" applyNumberFormat="1" applyFont="1" applyFill="1" applyBorder="1" applyAlignment="1">
      <alignment horizontal="right"/>
    </xf>
    <xf numFmtId="178" fontId="4" fillId="0" borderId="10" xfId="42" applyNumberFormat="1" applyFont="1" applyFill="1" applyBorder="1" applyAlignment="1">
      <alignment horizontal="right" wrapText="1"/>
    </xf>
    <xf numFmtId="0" fontId="4" fillId="0" borderId="10" xfId="0" applyFont="1" applyFill="1" applyBorder="1" applyAlignment="1">
      <alignment/>
    </xf>
    <xf numFmtId="0" fontId="5" fillId="0" borderId="10" xfId="0" applyFont="1" applyFill="1" applyBorder="1" applyAlignment="1">
      <alignment vertical="center"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0" borderId="10" xfId="0" applyNumberFormat="1" applyFont="1" applyFill="1" applyBorder="1" applyAlignment="1" applyProtection="1">
      <alignment vertical="center" wrapText="1"/>
      <protection/>
    </xf>
    <xf numFmtId="0" fontId="10" fillId="0" borderId="10" xfId="0" applyFont="1" applyFill="1" applyBorder="1" applyAlignment="1">
      <alignment vertical="center" wrapText="1"/>
    </xf>
    <xf numFmtId="178" fontId="10" fillId="0" borderId="10" xfId="42" applyNumberFormat="1" applyFont="1" applyFill="1" applyBorder="1" applyAlignment="1">
      <alignment horizontal="right" vertical="center" wrapText="1"/>
    </xf>
    <xf numFmtId="18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wrapText="1"/>
    </xf>
    <xf numFmtId="3" fontId="4" fillId="0" borderId="10" xfId="0" applyNumberFormat="1" applyFont="1" applyFill="1" applyBorder="1" applyAlignment="1">
      <alignment horizontal="center"/>
    </xf>
    <xf numFmtId="3" fontId="4" fillId="0" borderId="10" xfId="0" applyNumberFormat="1" applyFont="1" applyFill="1" applyBorder="1" applyAlignment="1">
      <alignment horizontal="left" vertical="center" wrapText="1"/>
    </xf>
    <xf numFmtId="3" fontId="4" fillId="0" borderId="10" xfId="0" applyNumberFormat="1" applyFont="1" applyFill="1" applyBorder="1" applyAlignment="1">
      <alignment vertical="center" wrapText="1"/>
    </xf>
    <xf numFmtId="181" fontId="4" fillId="0" borderId="10" xfId="42" applyNumberFormat="1" applyFont="1" applyFill="1" applyBorder="1" applyAlignment="1" applyProtection="1">
      <alignment horizontal="right"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wrapText="1"/>
      <protection/>
    </xf>
    <xf numFmtId="0" fontId="4" fillId="0" borderId="10" xfId="0" applyFont="1" applyFill="1" applyBorder="1" applyAlignment="1">
      <alignment horizontal="left" wrapText="1"/>
    </xf>
    <xf numFmtId="181" fontId="4" fillId="0" borderId="0" xfId="42" applyNumberFormat="1" applyFont="1" applyFill="1" applyAlignment="1">
      <alignment horizontal="right" vertical="center" wrapText="1"/>
    </xf>
    <xf numFmtId="0" fontId="4" fillId="0" borderId="0" xfId="0" applyFont="1" applyFill="1" applyAlignment="1">
      <alignment horizontal="right" vertical="center" wrapText="1"/>
    </xf>
    <xf numFmtId="171" fontId="4" fillId="0" borderId="0" xfId="42" applyFont="1" applyFill="1" applyAlignment="1">
      <alignment horizontal="right" vertical="center" wrapText="1"/>
    </xf>
    <xf numFmtId="0" fontId="5" fillId="0" borderId="10" xfId="0" applyNumberFormat="1" applyFont="1" applyFill="1" applyBorder="1" applyAlignment="1" applyProtection="1">
      <alignment vertical="center" wrapText="1"/>
      <protection/>
    </xf>
    <xf numFmtId="0" fontId="57"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Alignment="1">
      <alignment horizontal="right" vertical="center"/>
    </xf>
    <xf numFmtId="181" fontId="4" fillId="0" borderId="0" xfId="42" applyNumberFormat="1" applyFont="1" applyFill="1" applyAlignment="1">
      <alignment horizontal="right" vertical="center"/>
    </xf>
    <xf numFmtId="171" fontId="4" fillId="0" borderId="0" xfId="42" applyFont="1" applyFill="1" applyAlignment="1">
      <alignment horizontal="right" vertical="center"/>
    </xf>
    <xf numFmtId="181" fontId="4" fillId="0" borderId="0" xfId="42" applyNumberFormat="1" applyFont="1" applyFill="1" applyAlignment="1">
      <alignment vertical="center"/>
    </xf>
    <xf numFmtId="3" fontId="4" fillId="0" borderId="10" xfId="42" applyNumberFormat="1" applyFont="1" applyFill="1" applyBorder="1" applyAlignment="1">
      <alignment horizontal="right" vertical="center" wrapText="1"/>
    </xf>
    <xf numFmtId="183" fontId="63" fillId="0" borderId="10" xfId="42" applyNumberFormat="1" applyFont="1" applyFill="1" applyBorder="1" applyAlignment="1">
      <alignment horizontal="right" vertical="center"/>
    </xf>
    <xf numFmtId="183" fontId="63" fillId="0" borderId="10" xfId="42" applyNumberFormat="1" applyFont="1" applyFill="1" applyBorder="1" applyAlignment="1">
      <alignment horizontal="right" vertical="center" wrapText="1"/>
    </xf>
    <xf numFmtId="0" fontId="57" fillId="0" borderId="10" xfId="0" applyFont="1" applyBorder="1" applyAlignment="1">
      <alignment horizontal="center"/>
    </xf>
    <xf numFmtId="0" fontId="57" fillId="0" borderId="10" xfId="0" applyFont="1" applyBorder="1" applyAlignment="1">
      <alignment vertical="center"/>
    </xf>
    <xf numFmtId="0" fontId="0" fillId="0" borderId="10" xfId="0" applyBorder="1" applyAlignment="1">
      <alignment/>
    </xf>
    <xf numFmtId="0" fontId="64" fillId="0" borderId="10" xfId="0" applyFont="1" applyBorder="1" applyAlignment="1">
      <alignment/>
    </xf>
    <xf numFmtId="0" fontId="57" fillId="0" borderId="10" xfId="0" applyFont="1" applyFill="1" applyBorder="1" applyAlignment="1">
      <alignment/>
    </xf>
    <xf numFmtId="0" fontId="64" fillId="0" borderId="10" xfId="0" applyFont="1" applyFill="1" applyBorder="1" applyAlignment="1">
      <alignment/>
    </xf>
    <xf numFmtId="0" fontId="58" fillId="0" borderId="0" xfId="0" applyFont="1" applyAlignment="1">
      <alignment/>
    </xf>
    <xf numFmtId="0" fontId="60" fillId="0" borderId="0" xfId="0" applyFont="1" applyFill="1" applyAlignment="1">
      <alignment horizontal="left" vertical="center"/>
    </xf>
    <xf numFmtId="0" fontId="60" fillId="0" borderId="0" xfId="0" applyFont="1" applyFill="1" applyAlignment="1">
      <alignment horizontal="left" vertical="center" wrapText="1"/>
    </xf>
    <xf numFmtId="0" fontId="60" fillId="0" borderId="0" xfId="0" applyFont="1" applyFill="1" applyAlignment="1">
      <alignment horizontal="left" vertical="center" wrapText="1"/>
    </xf>
    <xf numFmtId="0" fontId="57" fillId="0" borderId="10" xfId="0" applyFont="1" applyBorder="1" applyAlignment="1">
      <alignment horizontal="center"/>
    </xf>
    <xf numFmtId="49" fontId="4" fillId="0" borderId="10" xfId="0" applyNumberFormat="1" applyFont="1" applyFill="1" applyBorder="1" applyAlignment="1" quotePrefix="1">
      <alignment horizontal="center" vertical="center" wrapText="1"/>
    </xf>
    <xf numFmtId="0" fontId="9" fillId="0" borderId="10" xfId="0" applyFont="1" applyFill="1" applyBorder="1" applyAlignment="1">
      <alignment vertical="center"/>
    </xf>
    <xf numFmtId="49" fontId="5" fillId="0" borderId="10" xfId="42" applyNumberFormat="1" applyFont="1" applyFill="1" applyBorder="1" applyAlignment="1">
      <alignment horizontal="center" vertical="center" wrapText="1"/>
    </xf>
    <xf numFmtId="49" fontId="5" fillId="0" borderId="10" xfId="42" applyNumberFormat="1" applyFont="1" applyFill="1" applyBorder="1" applyAlignment="1">
      <alignment horizontal="left" vertical="center" wrapText="1"/>
    </xf>
    <xf numFmtId="171" fontId="11" fillId="0" borderId="10" xfId="42" applyFont="1" applyFill="1" applyBorder="1" applyAlignment="1">
      <alignment horizontal="center" vertical="center" wrapText="1"/>
    </xf>
    <xf numFmtId="171" fontId="5" fillId="0" borderId="10" xfId="42" applyFont="1" applyFill="1" applyBorder="1" applyAlignment="1" applyProtection="1">
      <alignment horizontal="right" vertical="center" wrapText="1"/>
      <protection/>
    </xf>
    <xf numFmtId="49" fontId="5" fillId="0" borderId="10" xfId="42" applyNumberFormat="1" applyFont="1" applyFill="1" applyBorder="1" applyAlignment="1" quotePrefix="1">
      <alignment horizontal="center" vertical="center" wrapText="1"/>
    </xf>
    <xf numFmtId="49" fontId="5" fillId="0" borderId="10" xfId="42" applyNumberFormat="1" applyFont="1" applyFill="1" applyBorder="1" applyAlignment="1">
      <alignment horizontal="right" vertical="center" wrapText="1"/>
    </xf>
    <xf numFmtId="171" fontId="5" fillId="0" borderId="0" xfId="42" applyFont="1" applyFill="1" applyBorder="1" applyAlignment="1">
      <alignment vertical="center"/>
    </xf>
    <xf numFmtId="171" fontId="5" fillId="0" borderId="10" xfId="42" applyFont="1" applyFill="1" applyBorder="1" applyAlignment="1">
      <alignment vertical="center"/>
    </xf>
    <xf numFmtId="3" fontId="4" fillId="0" borderId="10" xfId="0" applyNumberFormat="1" applyFont="1" applyFill="1" applyBorder="1" applyAlignment="1">
      <alignment vertical="center"/>
    </xf>
    <xf numFmtId="181" fontId="4" fillId="0" borderId="10" xfId="42" applyNumberFormat="1" applyFont="1" applyFill="1" applyBorder="1" applyAlignment="1">
      <alignment vertical="center"/>
    </xf>
    <xf numFmtId="171" fontId="4" fillId="0" borderId="10" xfId="42" applyFont="1" applyFill="1" applyBorder="1" applyAlignment="1">
      <alignment horizontal="center" vertical="center"/>
    </xf>
    <xf numFmtId="171" fontId="4" fillId="0" borderId="10" xfId="42" applyFont="1" applyFill="1" applyBorder="1" applyAlignment="1">
      <alignment/>
    </xf>
    <xf numFmtId="0" fontId="60" fillId="0" borderId="10" xfId="0" applyFont="1" applyFill="1" applyBorder="1" applyAlignment="1">
      <alignment/>
    </xf>
    <xf numFmtId="0" fontId="60" fillId="0" borderId="10" xfId="0" applyFont="1" applyFill="1" applyBorder="1" applyAlignment="1">
      <alignment vertical="center"/>
    </xf>
    <xf numFmtId="3" fontId="60" fillId="0" borderId="10" xfId="0" applyNumberFormat="1" applyFont="1" applyFill="1" applyBorder="1" applyAlignment="1">
      <alignment horizontal="center"/>
    </xf>
    <xf numFmtId="0" fontId="61" fillId="0" borderId="10" xfId="0" applyFont="1" applyFill="1" applyBorder="1" applyAlignment="1">
      <alignment vertical="center"/>
    </xf>
    <xf numFmtId="0" fontId="4" fillId="0" borderId="10" xfId="0" applyNumberFormat="1" applyFont="1" applyFill="1" applyBorder="1" applyAlignment="1" applyProtection="1">
      <alignment vertical="center"/>
      <protection/>
    </xf>
    <xf numFmtId="178" fontId="4" fillId="0" borderId="10" xfId="44" applyNumberFormat="1" applyFont="1" applyFill="1" applyBorder="1" applyAlignment="1">
      <alignment vertical="center" wrapText="1"/>
    </xf>
    <xf numFmtId="0" fontId="3"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5" fillId="0" borderId="12" xfId="0" applyFont="1" applyFill="1" applyBorder="1" applyAlignment="1">
      <alignment horizontal="right" vertical="center" wrapText="1"/>
    </xf>
    <xf numFmtId="0" fontId="3" fillId="0" borderId="10" xfId="0" applyFont="1" applyFill="1" applyBorder="1" applyAlignment="1">
      <alignment horizontal="center" vertical="center" wrapText="1"/>
    </xf>
    <xf numFmtId="181" fontId="3" fillId="0" borderId="10" xfId="42" applyNumberFormat="1" applyFont="1" applyFill="1" applyBorder="1" applyAlignment="1">
      <alignment horizontal="center" vertical="center" wrapText="1"/>
    </xf>
    <xf numFmtId="171" fontId="3" fillId="0" borderId="10" xfId="42" applyFont="1" applyFill="1" applyBorder="1" applyAlignment="1">
      <alignment horizontal="center" vertical="center" wrapText="1"/>
    </xf>
    <xf numFmtId="3" fontId="3" fillId="0" borderId="10" xfId="59" applyNumberFormat="1" applyFont="1" applyFill="1" applyBorder="1" applyAlignment="1">
      <alignment horizontal="center" vertical="center" wrapText="1"/>
      <protection/>
    </xf>
    <xf numFmtId="0" fontId="3"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10"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4" fillId="0" borderId="10" xfId="0" applyFont="1" applyFill="1" applyBorder="1" applyAlignment="1">
      <alignment horizontal="center" vertical="center"/>
    </xf>
    <xf numFmtId="183" fontId="4" fillId="0" borderId="10" xfId="42" applyNumberFormat="1" applyFont="1" applyFill="1" applyBorder="1" applyAlignment="1">
      <alignment horizontal="right" vertical="center" wrapText="1"/>
    </xf>
    <xf numFmtId="181" fontId="3" fillId="0" borderId="10" xfId="59" applyNumberFormat="1" applyFont="1" applyFill="1" applyBorder="1" applyAlignment="1">
      <alignment horizontal="center" vertical="center" wrapText="1"/>
      <protection/>
    </xf>
    <xf numFmtId="0" fontId="4" fillId="0" borderId="10" xfId="0" applyFont="1" applyFill="1" applyBorder="1" applyAlignment="1">
      <alignment vertical="center" wrapText="1"/>
    </xf>
    <xf numFmtId="178" fontId="4" fillId="0" borderId="10" xfId="42" applyNumberFormat="1" applyFont="1" applyFill="1" applyBorder="1" applyAlignment="1">
      <alignment horizontal="right" vertical="center" wrapText="1"/>
    </xf>
    <xf numFmtId="0" fontId="4" fillId="0" borderId="10" xfId="0" applyNumberFormat="1" applyFont="1" applyFill="1" applyBorder="1" applyAlignment="1" applyProtection="1">
      <alignment vertical="center" wrapText="1"/>
      <protection/>
    </xf>
    <xf numFmtId="178" fontId="4" fillId="0" borderId="10" xfId="0" applyNumberFormat="1" applyFont="1" applyFill="1" applyBorder="1" applyAlignment="1" applyProtection="1">
      <alignment horizontal="right" vertical="center" wrapText="1"/>
      <protection/>
    </xf>
    <xf numFmtId="178" fontId="4" fillId="0" borderId="10" xfId="0" applyNumberFormat="1" applyFont="1" applyFill="1" applyBorder="1" applyAlignment="1">
      <alignment horizontal="right" vertical="center" wrapText="1"/>
    </xf>
    <xf numFmtId="0" fontId="4" fillId="0" borderId="10" xfId="0" applyNumberFormat="1" applyFont="1" applyFill="1" applyBorder="1" applyAlignment="1" applyProtection="1">
      <alignment horizontal="left" vertical="center" wrapText="1"/>
      <protection/>
    </xf>
    <xf numFmtId="3" fontId="4" fillId="0" borderId="10" xfId="42" applyNumberFormat="1" applyFont="1" applyFill="1" applyBorder="1" applyAlignment="1">
      <alignment horizontal="center" vertical="center" wrapText="1"/>
    </xf>
    <xf numFmtId="171" fontId="4" fillId="0" borderId="10" xfId="42" applyFont="1" applyFill="1" applyBorder="1" applyAlignment="1">
      <alignment horizontal="center" vertical="center" wrapText="1"/>
    </xf>
    <xf numFmtId="178" fontId="4" fillId="0" borderId="13" xfId="44" applyNumberFormat="1" applyFont="1" applyFill="1" applyBorder="1" applyAlignment="1">
      <alignment horizontal="left" vertical="center" wrapText="1"/>
    </xf>
    <xf numFmtId="178" fontId="4" fillId="0" borderId="14" xfId="44" applyNumberFormat="1" applyFont="1" applyFill="1" applyBorder="1" applyAlignment="1">
      <alignment horizontal="left" vertical="center" wrapText="1"/>
    </xf>
    <xf numFmtId="0" fontId="5" fillId="0" borderId="12" xfId="0" applyFont="1" applyFill="1" applyBorder="1" applyAlignment="1">
      <alignment horizontal="right" vertical="center"/>
    </xf>
    <xf numFmtId="181" fontId="3" fillId="0" borderId="15" xfId="42" applyNumberFormat="1" applyFont="1" applyFill="1" applyBorder="1" applyAlignment="1">
      <alignment horizontal="center" vertical="center" wrapText="1"/>
    </xf>
    <xf numFmtId="181" fontId="3" fillId="0" borderId="16" xfId="42" applyNumberFormat="1" applyFont="1" applyFill="1" applyBorder="1" applyAlignment="1">
      <alignment horizontal="center" vertical="center" wrapText="1"/>
    </xf>
    <xf numFmtId="181" fontId="3" fillId="0" borderId="17" xfId="42"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181" fontId="4" fillId="0" borderId="0" xfId="42" applyNumberFormat="1" applyFont="1" applyFill="1" applyAlignment="1">
      <alignment horizontal="left" vertical="center"/>
    </xf>
    <xf numFmtId="0" fontId="12" fillId="0" borderId="0" xfId="0" applyFont="1" applyFill="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81" fontId="4" fillId="0" borderId="13" xfId="42" applyNumberFormat="1" applyFont="1" applyFill="1" applyBorder="1" applyAlignment="1">
      <alignment horizontal="center" vertical="center" wrapText="1"/>
    </xf>
    <xf numFmtId="181" fontId="4" fillId="0" borderId="11" xfId="42" applyNumberFormat="1" applyFont="1" applyFill="1" applyBorder="1" applyAlignment="1">
      <alignment horizontal="center" vertical="center" wrapText="1"/>
    </xf>
    <xf numFmtId="181" fontId="4" fillId="0" borderId="14" xfId="42" applyNumberFormat="1"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horizontal="center" vertical="center" wrapText="1"/>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57" fillId="0" borderId="10" xfId="0" applyFont="1" applyBorder="1" applyAlignment="1">
      <alignment horizontal="center"/>
    </xf>
    <xf numFmtId="0" fontId="64" fillId="0" borderId="10" xfId="0" applyFont="1" applyBorder="1" applyAlignment="1">
      <alignment horizontal="center" vertical="center"/>
    </xf>
    <xf numFmtId="0" fontId="57" fillId="0" borderId="18" xfId="0" applyFont="1" applyBorder="1" applyAlignment="1">
      <alignment horizontal="center"/>
    </xf>
    <xf numFmtId="0" fontId="57" fillId="0" borderId="19" xfId="0" applyFont="1" applyBorder="1" applyAlignment="1">
      <alignment horizontal="center"/>
    </xf>
    <xf numFmtId="0" fontId="57" fillId="0" borderId="20" xfId="0"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BN76"/>
  <sheetViews>
    <sheetView view="pageBreakPreview" zoomScale="80" zoomScaleNormal="115" zoomScaleSheetLayoutView="80" zoomScalePageLayoutView="0" workbookViewId="0" topLeftCell="A1">
      <pane xSplit="18" ySplit="8" topLeftCell="AQ60" activePane="bottomRight" state="frozen"/>
      <selection pane="topLeft" activeCell="O11" sqref="O11"/>
      <selection pane="topRight" activeCell="O11" sqref="O11"/>
      <selection pane="bottomLeft" activeCell="O11" sqref="O11"/>
      <selection pane="bottomRight" activeCell="O11" sqref="O11"/>
    </sheetView>
  </sheetViews>
  <sheetFormatPr defaultColWidth="9.140625" defaultRowHeight="15"/>
  <cols>
    <col min="1" max="1" width="5.7109375" style="9" customWidth="1"/>
    <col min="2" max="2" width="31.00390625" style="43" customWidth="1"/>
    <col min="3" max="3" width="36.8515625" style="43" hidden="1" customWidth="1"/>
    <col min="4" max="4" width="6.28125" style="40" hidden="1" customWidth="1"/>
    <col min="5" max="5" width="24.421875" style="41" hidden="1" customWidth="1"/>
    <col min="6" max="6" width="6.00390625" style="42" hidden="1" customWidth="1"/>
    <col min="7" max="7" width="34.7109375" style="42" hidden="1" customWidth="1"/>
    <col min="8" max="8" width="13.421875" style="9" hidden="1" customWidth="1"/>
    <col min="9" max="11" width="11.140625" style="9" hidden="1" customWidth="1"/>
    <col min="12" max="13" width="9.140625" style="9" hidden="1" customWidth="1"/>
    <col min="14" max="14" width="14.00390625" style="42" hidden="1" customWidth="1"/>
    <col min="15" max="15" width="15.00390625" style="9" hidden="1" customWidth="1"/>
    <col min="16" max="16" width="24.421875" style="9" customWidth="1"/>
    <col min="17" max="17" width="7.7109375" style="42" customWidth="1"/>
    <col min="18" max="18" width="39.421875" style="43" customWidth="1"/>
    <col min="19" max="21" width="9.7109375" style="9" hidden="1" customWidth="1"/>
    <col min="22" max="22" width="11.28125" style="44" hidden="1" customWidth="1"/>
    <col min="23" max="24" width="12.421875" style="9" hidden="1" customWidth="1"/>
    <col min="25" max="25" width="11.421875" style="9" hidden="1" customWidth="1"/>
    <col min="26" max="27" width="9.7109375" style="9" hidden="1" customWidth="1"/>
    <col min="28" max="33" width="15.421875" style="9" hidden="1" customWidth="1"/>
    <col min="34" max="35" width="13.8515625" style="9" hidden="1" customWidth="1"/>
    <col min="36" max="36" width="12.57421875" style="9" hidden="1" customWidth="1"/>
    <col min="37" max="37" width="13.57421875" style="9" hidden="1" customWidth="1"/>
    <col min="38" max="38" width="15.7109375" style="9" hidden="1" customWidth="1"/>
    <col min="39" max="39" width="18.00390625" style="9" hidden="1" customWidth="1"/>
    <col min="40" max="40" width="13.7109375" style="9" hidden="1" customWidth="1"/>
    <col min="41" max="41" width="14.7109375" style="38" hidden="1" customWidth="1"/>
    <col min="42" max="42" width="14.140625" style="9" hidden="1" customWidth="1"/>
    <col min="43" max="45" width="10.7109375" style="9" customWidth="1"/>
    <col min="46" max="46" width="7.8515625" style="9" hidden="1" customWidth="1"/>
    <col min="47" max="47" width="7.7109375" style="9" hidden="1" customWidth="1"/>
    <col min="48" max="48" width="8.57421875" style="9" hidden="1" customWidth="1"/>
    <col min="49" max="49" width="13.7109375" style="40" hidden="1" customWidth="1"/>
    <col min="50" max="50" width="16.8515625" style="40" hidden="1" customWidth="1"/>
    <col min="51" max="51" width="25.8515625" style="9" hidden="1" customWidth="1"/>
    <col min="52" max="52" width="16.7109375" style="9" hidden="1" customWidth="1"/>
    <col min="53" max="53" width="9.140625" style="9" hidden="1" customWidth="1"/>
    <col min="54" max="54" width="13.7109375" style="9" hidden="1" customWidth="1"/>
    <col min="55" max="60" width="9.140625" style="9" hidden="1" customWidth="1"/>
    <col min="61" max="65" width="0" style="9" hidden="1" customWidth="1"/>
    <col min="66" max="16384" width="9.140625" style="9" customWidth="1"/>
  </cols>
  <sheetData>
    <row r="1" spans="1:66" ht="30" customHeight="1">
      <c r="A1" s="166" t="s">
        <v>1091</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row>
    <row r="2" spans="1:51" ht="13.5" hidden="1">
      <c r="A2" s="160" t="s">
        <v>1082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row>
    <row r="3" spans="1:66" ht="13.5">
      <c r="A3" s="160" t="s">
        <v>1108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row>
    <row r="4" spans="5:66" ht="18" customHeight="1">
      <c r="E4" s="42"/>
      <c r="F4" s="45"/>
      <c r="L4" s="158" t="s">
        <v>233</v>
      </c>
      <c r="M4" s="158"/>
      <c r="N4" s="158"/>
      <c r="Q4" s="45"/>
      <c r="AH4" s="38">
        <v>158.88888888888889</v>
      </c>
      <c r="AI4" s="38"/>
      <c r="AJ4" s="38"/>
      <c r="AK4" s="38"/>
      <c r="AL4" s="38"/>
      <c r="AM4" s="38"/>
      <c r="AN4" s="38">
        <v>115.81</v>
      </c>
      <c r="AO4" s="38">
        <v>151.45256350075624</v>
      </c>
      <c r="AP4" s="38">
        <v>179.53</v>
      </c>
      <c r="AQ4" s="38"/>
      <c r="AR4" s="153" t="s">
        <v>312</v>
      </c>
      <c r="AS4" s="153"/>
      <c r="AT4" s="153"/>
      <c r="AU4" s="153"/>
      <c r="AV4" s="153"/>
      <c r="AW4" s="153"/>
      <c r="AX4" s="153"/>
      <c r="AY4" s="153"/>
      <c r="AZ4" s="153"/>
      <c r="BA4" s="153"/>
      <c r="BB4" s="153"/>
      <c r="BC4" s="153"/>
      <c r="BD4" s="153"/>
      <c r="BE4" s="153"/>
      <c r="BF4" s="153"/>
      <c r="BG4" s="153"/>
      <c r="BH4" s="153"/>
      <c r="BI4" s="153"/>
      <c r="BJ4" s="153"/>
      <c r="BK4" s="153"/>
      <c r="BL4" s="153"/>
      <c r="BM4" s="153"/>
      <c r="BN4" s="153"/>
    </row>
    <row r="5" spans="1:66" ht="29.25" customHeight="1">
      <c r="A5" s="154" t="s">
        <v>0</v>
      </c>
      <c r="B5" s="154" t="s">
        <v>922</v>
      </c>
      <c r="C5" s="154" t="s">
        <v>659</v>
      </c>
      <c r="D5" s="46"/>
      <c r="E5" s="3"/>
      <c r="F5" s="3"/>
      <c r="G5" s="3"/>
      <c r="H5" s="6" t="s">
        <v>308</v>
      </c>
      <c r="I5" s="46"/>
      <c r="J5" s="46"/>
      <c r="K5" s="46"/>
      <c r="L5" s="5"/>
      <c r="M5" s="5"/>
      <c r="N5" s="5"/>
      <c r="O5" s="46"/>
      <c r="P5" s="154" t="s">
        <v>1109</v>
      </c>
      <c r="Q5" s="154" t="s">
        <v>230</v>
      </c>
      <c r="R5" s="154" t="s">
        <v>1090</v>
      </c>
      <c r="S5" s="154" t="s">
        <v>907</v>
      </c>
      <c r="T5" s="154"/>
      <c r="U5" s="154"/>
      <c r="V5" s="154" t="s">
        <v>622</v>
      </c>
      <c r="W5" s="154"/>
      <c r="X5" s="154"/>
      <c r="Y5" s="154"/>
      <c r="Z5" s="154"/>
      <c r="AA5" s="154"/>
      <c r="AB5" s="154" t="s">
        <v>534</v>
      </c>
      <c r="AC5" s="154"/>
      <c r="AD5" s="154"/>
      <c r="AE5" s="154"/>
      <c r="AF5" s="154"/>
      <c r="AG5" s="154"/>
      <c r="AH5" s="154" t="s">
        <v>365</v>
      </c>
      <c r="AI5" s="151" t="s">
        <v>341</v>
      </c>
      <c r="AJ5" s="151"/>
      <c r="AK5" s="151"/>
      <c r="AL5" s="151"/>
      <c r="AM5" s="151"/>
      <c r="AN5" s="151"/>
      <c r="AO5" s="151"/>
      <c r="AP5" s="151"/>
      <c r="AQ5" s="154" t="s">
        <v>650</v>
      </c>
      <c r="AR5" s="154"/>
      <c r="AS5" s="154"/>
      <c r="AT5" s="53"/>
      <c r="AU5" s="53"/>
      <c r="AV5" s="53"/>
      <c r="AW5" s="154" t="s">
        <v>233</v>
      </c>
      <c r="AX5" s="154" t="s">
        <v>233</v>
      </c>
      <c r="AY5" s="154" t="s">
        <v>233</v>
      </c>
      <c r="AZ5" s="151" t="s">
        <v>394</v>
      </c>
      <c r="BA5" s="154" t="s">
        <v>233</v>
      </c>
      <c r="BB5" s="4"/>
      <c r="BC5" s="4"/>
      <c r="BD5" s="4"/>
      <c r="BE5" s="4"/>
      <c r="BF5" s="4"/>
      <c r="BG5" s="4"/>
      <c r="BH5" s="4"/>
      <c r="BI5" s="4"/>
      <c r="BJ5" s="4"/>
      <c r="BK5" s="4"/>
      <c r="BL5" s="4"/>
      <c r="BM5" s="4"/>
      <c r="BN5" s="151" t="s">
        <v>233</v>
      </c>
    </row>
    <row r="6" spans="1:66" ht="21.75" customHeight="1">
      <c r="A6" s="154"/>
      <c r="B6" s="154"/>
      <c r="C6" s="154"/>
      <c r="D6" s="46"/>
      <c r="E6" s="6"/>
      <c r="F6" s="6"/>
      <c r="G6" s="6"/>
      <c r="H6" s="6"/>
      <c r="I6" s="6"/>
      <c r="J6" s="6"/>
      <c r="K6" s="154" t="s">
        <v>390</v>
      </c>
      <c r="L6" s="154"/>
      <c r="M6" s="154"/>
      <c r="N6" s="154"/>
      <c r="O6" s="6"/>
      <c r="P6" s="154"/>
      <c r="Q6" s="154"/>
      <c r="R6" s="154"/>
      <c r="S6" s="154" t="s">
        <v>199</v>
      </c>
      <c r="T6" s="154" t="s">
        <v>648</v>
      </c>
      <c r="U6" s="154" t="s">
        <v>649</v>
      </c>
      <c r="V6" s="155" t="s">
        <v>199</v>
      </c>
      <c r="W6" s="155" t="s">
        <v>200</v>
      </c>
      <c r="X6" s="155" t="s">
        <v>201</v>
      </c>
      <c r="Y6" s="156" t="s">
        <v>623</v>
      </c>
      <c r="Z6" s="156"/>
      <c r="AA6" s="156"/>
      <c r="AB6" s="155" t="s">
        <v>199</v>
      </c>
      <c r="AC6" s="155" t="s">
        <v>200</v>
      </c>
      <c r="AD6" s="155" t="s">
        <v>201</v>
      </c>
      <c r="AE6" s="156" t="s">
        <v>623</v>
      </c>
      <c r="AF6" s="156"/>
      <c r="AG6" s="156"/>
      <c r="AH6" s="154"/>
      <c r="AI6" s="154" t="s">
        <v>400</v>
      </c>
      <c r="AJ6" s="154" t="s">
        <v>366</v>
      </c>
      <c r="AK6" s="154" t="s">
        <v>410</v>
      </c>
      <c r="AL6" s="154"/>
      <c r="AM6" s="154"/>
      <c r="AN6" s="154" t="s">
        <v>433</v>
      </c>
      <c r="AO6" s="154" t="s">
        <v>435</v>
      </c>
      <c r="AP6" s="154" t="s">
        <v>434</v>
      </c>
      <c r="AQ6" s="157" t="s">
        <v>199</v>
      </c>
      <c r="AR6" s="157" t="s">
        <v>648</v>
      </c>
      <c r="AS6" s="157" t="s">
        <v>649</v>
      </c>
      <c r="AT6" s="154" t="s">
        <v>395</v>
      </c>
      <c r="AU6" s="154"/>
      <c r="AV6" s="154"/>
      <c r="AW6" s="154"/>
      <c r="AX6" s="154"/>
      <c r="AY6" s="154"/>
      <c r="AZ6" s="151"/>
      <c r="BA6" s="154"/>
      <c r="BB6" s="4"/>
      <c r="BC6" s="4"/>
      <c r="BD6" s="4"/>
      <c r="BE6" s="4"/>
      <c r="BF6" s="4"/>
      <c r="BG6" s="4"/>
      <c r="BH6" s="4"/>
      <c r="BI6" s="4"/>
      <c r="BJ6" s="4"/>
      <c r="BK6" s="4"/>
      <c r="BL6" s="4"/>
      <c r="BM6" s="4"/>
      <c r="BN6" s="151"/>
    </row>
    <row r="7" spans="1:66" ht="23.25" customHeight="1">
      <c r="A7" s="154"/>
      <c r="B7" s="154"/>
      <c r="C7" s="154"/>
      <c r="D7" s="6" t="s">
        <v>0</v>
      </c>
      <c r="E7" s="6" t="s">
        <v>229</v>
      </c>
      <c r="F7" s="6" t="s">
        <v>230</v>
      </c>
      <c r="G7" s="6" t="s">
        <v>231</v>
      </c>
      <c r="H7" s="6" t="s">
        <v>199</v>
      </c>
      <c r="I7" s="6" t="s">
        <v>200</v>
      </c>
      <c r="J7" s="6" t="s">
        <v>201</v>
      </c>
      <c r="K7" s="49" t="s">
        <v>389</v>
      </c>
      <c r="L7" s="6" t="s">
        <v>234</v>
      </c>
      <c r="M7" s="6" t="s">
        <v>235</v>
      </c>
      <c r="N7" s="6" t="s">
        <v>236</v>
      </c>
      <c r="O7" s="6" t="s">
        <v>309</v>
      </c>
      <c r="P7" s="154"/>
      <c r="Q7" s="154"/>
      <c r="R7" s="154"/>
      <c r="S7" s="154"/>
      <c r="T7" s="154"/>
      <c r="U7" s="154"/>
      <c r="V7" s="155"/>
      <c r="W7" s="155"/>
      <c r="X7" s="155"/>
      <c r="Y7" s="156"/>
      <c r="Z7" s="156"/>
      <c r="AA7" s="156"/>
      <c r="AB7" s="155"/>
      <c r="AC7" s="155"/>
      <c r="AD7" s="155"/>
      <c r="AE7" s="156"/>
      <c r="AF7" s="156"/>
      <c r="AG7" s="156"/>
      <c r="AH7" s="154"/>
      <c r="AI7" s="154"/>
      <c r="AJ7" s="154"/>
      <c r="AK7" s="154"/>
      <c r="AL7" s="154"/>
      <c r="AM7" s="154"/>
      <c r="AN7" s="154"/>
      <c r="AO7" s="154"/>
      <c r="AP7" s="154"/>
      <c r="AQ7" s="157"/>
      <c r="AR7" s="157"/>
      <c r="AS7" s="157"/>
      <c r="AT7" s="48" t="s">
        <v>199</v>
      </c>
      <c r="AU7" s="48" t="s">
        <v>648</v>
      </c>
      <c r="AV7" s="48" t="s">
        <v>649</v>
      </c>
      <c r="AW7" s="154"/>
      <c r="AX7" s="154"/>
      <c r="AY7" s="154"/>
      <c r="AZ7" s="151"/>
      <c r="BA7" s="154"/>
      <c r="BB7" s="4"/>
      <c r="BC7" s="4"/>
      <c r="BD7" s="4"/>
      <c r="BE7" s="4"/>
      <c r="BF7" s="4"/>
      <c r="BG7" s="4"/>
      <c r="BH7" s="4"/>
      <c r="BI7" s="4"/>
      <c r="BJ7" s="4"/>
      <c r="BK7" s="4"/>
      <c r="BL7" s="4"/>
      <c r="BM7" s="4"/>
      <c r="BN7" s="151"/>
    </row>
    <row r="8" spans="1:66" s="139" customFormat="1" ht="27.75">
      <c r="A8" s="133" t="s">
        <v>412</v>
      </c>
      <c r="B8" s="133" t="s">
        <v>413</v>
      </c>
      <c r="C8" s="134"/>
      <c r="D8" s="135"/>
      <c r="E8" s="135"/>
      <c r="F8" s="135"/>
      <c r="G8" s="135"/>
      <c r="H8" s="135"/>
      <c r="I8" s="135"/>
      <c r="J8" s="135"/>
      <c r="K8" s="136"/>
      <c r="L8" s="135"/>
      <c r="M8" s="135"/>
      <c r="N8" s="135"/>
      <c r="O8" s="135"/>
      <c r="P8" s="133" t="s">
        <v>414</v>
      </c>
      <c r="Q8" s="133" t="s">
        <v>415</v>
      </c>
      <c r="R8" s="137" t="s">
        <v>416</v>
      </c>
      <c r="S8" s="133" t="s">
        <v>416</v>
      </c>
      <c r="T8" s="133" t="s">
        <v>417</v>
      </c>
      <c r="U8" s="133" t="s">
        <v>425</v>
      </c>
      <c r="V8" s="138" t="s">
        <v>417</v>
      </c>
      <c r="W8" s="133" t="s">
        <v>414</v>
      </c>
      <c r="X8" s="133" t="s">
        <v>414</v>
      </c>
      <c r="Y8" s="133" t="s">
        <v>418</v>
      </c>
      <c r="Z8" s="133" t="s">
        <v>414</v>
      </c>
      <c r="AA8" s="133" t="s">
        <v>414</v>
      </c>
      <c r="AB8" s="133"/>
      <c r="AC8" s="133"/>
      <c r="AD8" s="133"/>
      <c r="AE8" s="133"/>
      <c r="AF8" s="133"/>
      <c r="AG8" s="133"/>
      <c r="AH8" s="133" t="s">
        <v>414</v>
      </c>
      <c r="AI8" s="133" t="s">
        <v>419</v>
      </c>
      <c r="AJ8" s="133" t="s">
        <v>420</v>
      </c>
      <c r="AK8" s="133" t="s">
        <v>414</v>
      </c>
      <c r="AL8" s="133" t="s">
        <v>421</v>
      </c>
      <c r="AM8" s="133" t="s">
        <v>414</v>
      </c>
      <c r="AN8" s="133" t="s">
        <v>422</v>
      </c>
      <c r="AO8" s="133" t="s">
        <v>423</v>
      </c>
      <c r="AP8" s="133" t="s">
        <v>424</v>
      </c>
      <c r="AQ8" s="137" t="s">
        <v>417</v>
      </c>
      <c r="AR8" s="137" t="s">
        <v>425</v>
      </c>
      <c r="AS8" s="137" t="s">
        <v>419</v>
      </c>
      <c r="AT8" s="133" t="s">
        <v>422</v>
      </c>
      <c r="AU8" s="133" t="s">
        <v>651</v>
      </c>
      <c r="AV8" s="133" t="s">
        <v>652</v>
      </c>
      <c r="AW8" s="133" t="s">
        <v>653</v>
      </c>
      <c r="AX8" s="133" t="s">
        <v>654</v>
      </c>
      <c r="AY8" s="135"/>
      <c r="AZ8" s="140"/>
      <c r="BA8" s="140"/>
      <c r="BB8" s="140"/>
      <c r="BC8" s="140"/>
      <c r="BD8" s="140"/>
      <c r="BE8" s="140"/>
      <c r="BF8" s="140"/>
      <c r="BG8" s="140"/>
      <c r="BH8" s="140"/>
      <c r="BI8" s="140"/>
      <c r="BJ8" s="140"/>
      <c r="BK8" s="140"/>
      <c r="BL8" s="140"/>
      <c r="BM8" s="140"/>
      <c r="BN8" s="137" t="s">
        <v>420</v>
      </c>
    </row>
    <row r="9" spans="1:66" ht="13.5">
      <c r="A9" s="6">
        <v>1</v>
      </c>
      <c r="B9" s="52"/>
      <c r="C9" s="52"/>
      <c r="D9" s="51">
        <v>1</v>
      </c>
      <c r="E9" s="52" t="s">
        <v>222</v>
      </c>
      <c r="F9" s="6" t="s">
        <v>232</v>
      </c>
      <c r="G9" s="53"/>
      <c r="H9" s="54"/>
      <c r="I9" s="55"/>
      <c r="J9" s="55"/>
      <c r="K9" s="56"/>
      <c r="L9" s="2"/>
      <c r="M9" s="2"/>
      <c r="N9" s="2"/>
      <c r="O9" s="2" t="e">
        <f>#REF!</f>
        <v>#REF!</v>
      </c>
      <c r="P9" s="52" t="s">
        <v>222</v>
      </c>
      <c r="Q9" s="6" t="s">
        <v>232</v>
      </c>
      <c r="R9" s="52"/>
      <c r="S9" s="54"/>
      <c r="T9" s="55"/>
      <c r="U9" s="55"/>
      <c r="V9" s="54"/>
      <c r="W9" s="55"/>
      <c r="X9" s="55"/>
      <c r="Y9" s="55"/>
      <c r="Z9" s="55"/>
      <c r="AA9" s="55"/>
      <c r="AB9" s="55"/>
      <c r="AC9" s="55"/>
      <c r="AD9" s="55"/>
      <c r="AE9" s="55"/>
      <c r="AF9" s="55"/>
      <c r="AG9" s="55"/>
      <c r="AH9" s="2"/>
      <c r="AI9" s="2"/>
      <c r="AJ9" s="2"/>
      <c r="AK9" s="2"/>
      <c r="AL9" s="2"/>
      <c r="AM9" s="2"/>
      <c r="AN9" s="24"/>
      <c r="AO9" s="24"/>
      <c r="AP9" s="24"/>
      <c r="AQ9" s="24"/>
      <c r="AR9" s="24"/>
      <c r="AS9" s="24"/>
      <c r="AT9" s="24"/>
      <c r="AU9" s="24"/>
      <c r="AV9" s="24"/>
      <c r="AW9" s="3"/>
      <c r="AX9" s="3"/>
      <c r="AY9" s="2"/>
      <c r="AZ9" s="4"/>
      <c r="BA9" s="4"/>
      <c r="BB9" s="4"/>
      <c r="BC9" s="4"/>
      <c r="BD9" s="4"/>
      <c r="BE9" s="4"/>
      <c r="BF9" s="4"/>
      <c r="BG9" s="4"/>
      <c r="BH9" s="4"/>
      <c r="BI9" s="4"/>
      <c r="BJ9" s="4"/>
      <c r="BK9" s="4"/>
      <c r="BL9" s="4"/>
      <c r="BM9" s="4"/>
      <c r="BN9" s="4"/>
    </row>
    <row r="10" spans="1:66" ht="40.5" customHeight="1">
      <c r="A10" s="3">
        <v>1</v>
      </c>
      <c r="B10" s="57" t="s">
        <v>909</v>
      </c>
      <c r="C10" s="57" t="s">
        <v>686</v>
      </c>
      <c r="D10" s="3">
        <v>8</v>
      </c>
      <c r="E10" s="152" t="s">
        <v>241</v>
      </c>
      <c r="F10" s="6"/>
      <c r="G10" s="2" t="s">
        <v>242</v>
      </c>
      <c r="H10" s="56">
        <v>4000000</v>
      </c>
      <c r="I10" s="56">
        <f>0.8*H10</f>
        <v>3200000</v>
      </c>
      <c r="J10" s="56">
        <f>0.6*H10</f>
        <v>2400000</v>
      </c>
      <c r="K10" s="56"/>
      <c r="L10" s="6" t="s">
        <v>391</v>
      </c>
      <c r="M10" s="6"/>
      <c r="N10" s="6"/>
      <c r="O10" s="58">
        <v>8000000</v>
      </c>
      <c r="P10" s="152" t="s">
        <v>241</v>
      </c>
      <c r="Q10" s="52"/>
      <c r="R10" s="57" t="s">
        <v>242</v>
      </c>
      <c r="S10" s="59">
        <v>4000000</v>
      </c>
      <c r="T10" s="59">
        <f>0.8*S10</f>
        <v>3200000</v>
      </c>
      <c r="U10" s="59">
        <f>0.6*S10</f>
        <v>2400000</v>
      </c>
      <c r="V10" s="59">
        <v>6000000</v>
      </c>
      <c r="W10" s="59">
        <f>0.8*V10</f>
        <v>4800000</v>
      </c>
      <c r="X10" s="59">
        <f>0.6*V10</f>
        <v>3600000</v>
      </c>
      <c r="Y10" s="60">
        <f>V10/S10*100</f>
        <v>150</v>
      </c>
      <c r="Z10" s="60">
        <f>W10/T10*100</f>
        <v>150</v>
      </c>
      <c r="AA10" s="60">
        <f>X10/U10*100</f>
        <v>150</v>
      </c>
      <c r="AB10" s="59">
        <v>6000000</v>
      </c>
      <c r="AC10" s="59">
        <f>T10</f>
        <v>3200000</v>
      </c>
      <c r="AD10" s="59">
        <f>U10</f>
        <v>2400000</v>
      </c>
      <c r="AE10" s="60">
        <f>AB10/S10*100</f>
        <v>150</v>
      </c>
      <c r="AF10" s="60">
        <f>AC10/T10*100</f>
        <v>100</v>
      </c>
      <c r="AG10" s="60">
        <f>AD10/U10*100</f>
        <v>100</v>
      </c>
      <c r="AH10" s="61">
        <v>1.5</v>
      </c>
      <c r="AI10" s="61"/>
      <c r="AJ10" s="61">
        <v>6000000</v>
      </c>
      <c r="AK10" s="61"/>
      <c r="AL10" s="61"/>
      <c r="AM10" s="61"/>
      <c r="AN10" s="62">
        <f aca="true" t="shared" si="0" ref="AN10:AN40">AI10/S10*100</f>
        <v>0</v>
      </c>
      <c r="AO10" s="62">
        <f aca="true" t="shared" si="1" ref="AO10:AO40">AJ10/S10*100</f>
        <v>150</v>
      </c>
      <c r="AP10" s="62">
        <f aca="true" t="shared" si="2" ref="AP10:AP40">AL10/S10*100</f>
        <v>0</v>
      </c>
      <c r="AQ10" s="62">
        <v>5000000</v>
      </c>
      <c r="AR10" s="117">
        <f aca="true" t="shared" si="3" ref="AR10:AR26">ROUND(AQ10*50%,-3)</f>
        <v>2500000</v>
      </c>
      <c r="AS10" s="117">
        <f>ROUND(AQ10*40%,-3)</f>
        <v>2000000</v>
      </c>
      <c r="AT10" s="63">
        <f>AQ10/S10*100</f>
        <v>125</v>
      </c>
      <c r="AU10" s="63">
        <f>AR10/T10*100</f>
        <v>78.125</v>
      </c>
      <c r="AV10" s="63">
        <f>AS10/U10*100</f>
        <v>83.33333333333334</v>
      </c>
      <c r="AW10" s="3" t="s">
        <v>323</v>
      </c>
      <c r="AX10" s="3" t="s">
        <v>846</v>
      </c>
      <c r="AY10" s="2"/>
      <c r="AZ10" s="159" t="s">
        <v>370</v>
      </c>
      <c r="BA10" s="4"/>
      <c r="BB10" s="4"/>
      <c r="BC10" s="4"/>
      <c r="BD10" s="141">
        <f>AQ10-AB10</f>
        <v>-1000000</v>
      </c>
      <c r="BE10" s="4">
        <f>T10/S10</f>
        <v>0.8</v>
      </c>
      <c r="BF10" s="4">
        <f>U10/S10</f>
        <v>0.6</v>
      </c>
      <c r="BG10" s="141">
        <f>AR10-T10</f>
        <v>-700000</v>
      </c>
      <c r="BH10" s="141">
        <f>AS10-U10</f>
        <v>-400000</v>
      </c>
      <c r="BI10" s="4"/>
      <c r="BJ10" s="4"/>
      <c r="BK10" s="4"/>
      <c r="BL10" s="4"/>
      <c r="BM10" s="4"/>
      <c r="BN10" s="4"/>
    </row>
    <row r="11" spans="1:66" ht="42.75" customHeight="1">
      <c r="A11" s="3">
        <v>2</v>
      </c>
      <c r="B11" s="57" t="s">
        <v>910</v>
      </c>
      <c r="C11" s="57" t="s">
        <v>681</v>
      </c>
      <c r="D11" s="3"/>
      <c r="E11" s="152"/>
      <c r="F11" s="2"/>
      <c r="G11" s="2" t="s">
        <v>253</v>
      </c>
      <c r="H11" s="64">
        <v>3600000</v>
      </c>
      <c r="I11" s="56">
        <f>0.8*H11</f>
        <v>2880000</v>
      </c>
      <c r="J11" s="56">
        <f>0.6*H11</f>
        <v>2160000</v>
      </c>
      <c r="K11" s="56"/>
      <c r="L11" s="6" t="s">
        <v>685</v>
      </c>
      <c r="M11" s="2"/>
      <c r="N11" s="2"/>
      <c r="O11" s="58">
        <v>6500000</v>
      </c>
      <c r="P11" s="152"/>
      <c r="Q11" s="57"/>
      <c r="R11" s="57" t="s">
        <v>253</v>
      </c>
      <c r="S11" s="61">
        <v>3600000</v>
      </c>
      <c r="T11" s="59">
        <f>0.8*S11</f>
        <v>2880000</v>
      </c>
      <c r="U11" s="59">
        <f>0.6*S11</f>
        <v>2160000</v>
      </c>
      <c r="V11" s="61">
        <v>5400000</v>
      </c>
      <c r="W11" s="59">
        <f>0.8*V11</f>
        <v>4320000</v>
      </c>
      <c r="X11" s="59">
        <f>0.6*V11</f>
        <v>3240000</v>
      </c>
      <c r="Y11" s="60">
        <f aca="true" t="shared" si="4" ref="Y11:Y71">V11/S11*100</f>
        <v>150</v>
      </c>
      <c r="Z11" s="60">
        <f aca="true" t="shared" si="5" ref="Z11:Z71">W11/T11*100</f>
        <v>150</v>
      </c>
      <c r="AA11" s="60">
        <f aca="true" t="shared" si="6" ref="AA11:AA71">X11/U11*100</f>
        <v>150</v>
      </c>
      <c r="AB11" s="61">
        <v>5400000</v>
      </c>
      <c r="AC11" s="59">
        <f aca="true" t="shared" si="7" ref="AC11:AC71">T11</f>
        <v>2880000</v>
      </c>
      <c r="AD11" s="59">
        <f aca="true" t="shared" si="8" ref="AD11:AD71">U11</f>
        <v>2160000</v>
      </c>
      <c r="AE11" s="60">
        <f aca="true" t="shared" si="9" ref="AE11:AE71">AB11/S11*100</f>
        <v>150</v>
      </c>
      <c r="AF11" s="60">
        <f aca="true" t="shared" si="10" ref="AF11:AF71">AC11/T11*100</f>
        <v>100</v>
      </c>
      <c r="AG11" s="60">
        <f aca="true" t="shared" si="11" ref="AG11:AG71">AD11/U11*100</f>
        <v>100</v>
      </c>
      <c r="AH11" s="61">
        <v>1.5</v>
      </c>
      <c r="AI11" s="61">
        <v>3221150</v>
      </c>
      <c r="AJ11" s="61">
        <v>5400000</v>
      </c>
      <c r="AK11" s="61"/>
      <c r="AL11" s="61"/>
      <c r="AM11" s="61"/>
      <c r="AN11" s="62">
        <f t="shared" si="0"/>
        <v>89.47638888888889</v>
      </c>
      <c r="AO11" s="62">
        <f t="shared" si="1"/>
        <v>150</v>
      </c>
      <c r="AP11" s="62">
        <f t="shared" si="2"/>
        <v>0</v>
      </c>
      <c r="AQ11" s="62">
        <v>5400000</v>
      </c>
      <c r="AR11" s="117">
        <f t="shared" si="3"/>
        <v>2700000</v>
      </c>
      <c r="AS11" s="117">
        <f aca="true" t="shared" si="12" ref="AS11:AS26">ROUND(AQ11*40%,-3)</f>
        <v>2160000</v>
      </c>
      <c r="AT11" s="63">
        <f aca="true" t="shared" si="13" ref="AT11:AT71">AQ11/S11*100</f>
        <v>150</v>
      </c>
      <c r="AU11" s="63">
        <f aca="true" t="shared" si="14" ref="AU11:AU71">AR11/T11*100</f>
        <v>93.75</v>
      </c>
      <c r="AV11" s="63">
        <f aca="true" t="shared" si="15" ref="AV11:AV71">AS11/U11*100</f>
        <v>100</v>
      </c>
      <c r="AW11" s="3" t="s">
        <v>323</v>
      </c>
      <c r="AX11" s="3" t="s">
        <v>846</v>
      </c>
      <c r="AY11" s="2"/>
      <c r="AZ11" s="159"/>
      <c r="BA11" s="4"/>
      <c r="BB11" s="4"/>
      <c r="BC11" s="4"/>
      <c r="BD11" s="141">
        <f aca="true" t="shared" si="16" ref="BD11:BD71">AQ11-AB11</f>
        <v>0</v>
      </c>
      <c r="BE11" s="4">
        <f aca="true" t="shared" si="17" ref="BE11:BE71">T11/S11</f>
        <v>0.8</v>
      </c>
      <c r="BF11" s="4">
        <f aca="true" t="shared" si="18" ref="BF11:BF71">U11/S11</f>
        <v>0.6</v>
      </c>
      <c r="BG11" s="141">
        <f aca="true" t="shared" si="19" ref="BG11:BG23">AR11-T11</f>
        <v>-180000</v>
      </c>
      <c r="BH11" s="141">
        <f aca="true" t="shared" si="20" ref="BH11:BH71">AS11-U11</f>
        <v>0</v>
      </c>
      <c r="BI11" s="4"/>
      <c r="BJ11" s="4"/>
      <c r="BK11" s="4"/>
      <c r="BL11" s="4"/>
      <c r="BM11" s="4"/>
      <c r="BN11" s="4"/>
    </row>
    <row r="12" spans="1:66" ht="42" customHeight="1">
      <c r="A12" s="3">
        <v>3</v>
      </c>
      <c r="B12" s="57" t="s">
        <v>911</v>
      </c>
      <c r="C12" s="57" t="s">
        <v>687</v>
      </c>
      <c r="D12" s="3">
        <v>9</v>
      </c>
      <c r="E12" s="152"/>
      <c r="F12" s="6"/>
      <c r="G12" s="2" t="s">
        <v>243</v>
      </c>
      <c r="H12" s="56">
        <v>3000000</v>
      </c>
      <c r="I12" s="56">
        <f>0.8*H12</f>
        <v>2400000</v>
      </c>
      <c r="J12" s="56">
        <f>0.6*H12</f>
        <v>1800000</v>
      </c>
      <c r="K12" s="56"/>
      <c r="L12" s="6" t="s">
        <v>391</v>
      </c>
      <c r="M12" s="6"/>
      <c r="N12" s="6"/>
      <c r="O12" s="58">
        <v>5000000</v>
      </c>
      <c r="P12" s="152"/>
      <c r="Q12" s="52"/>
      <c r="R12" s="57" t="s">
        <v>243</v>
      </c>
      <c r="S12" s="59">
        <v>3000000</v>
      </c>
      <c r="T12" s="59">
        <f>0.8*S12</f>
        <v>2400000</v>
      </c>
      <c r="U12" s="59">
        <f>0.6*S12</f>
        <v>1800000</v>
      </c>
      <c r="V12" s="59">
        <v>4000000</v>
      </c>
      <c r="W12" s="59">
        <f>0.8*V12</f>
        <v>3200000</v>
      </c>
      <c r="X12" s="59">
        <f>0.6*V12</f>
        <v>2400000</v>
      </c>
      <c r="Y12" s="60">
        <f t="shared" si="4"/>
        <v>133.33333333333331</v>
      </c>
      <c r="Z12" s="60">
        <f t="shared" si="5"/>
        <v>133.33333333333331</v>
      </c>
      <c r="AA12" s="60">
        <f t="shared" si="6"/>
        <v>133.33333333333331</v>
      </c>
      <c r="AB12" s="59">
        <v>4000000</v>
      </c>
      <c r="AC12" s="59">
        <f t="shared" si="7"/>
        <v>2400000</v>
      </c>
      <c r="AD12" s="59">
        <f t="shared" si="8"/>
        <v>1800000</v>
      </c>
      <c r="AE12" s="60">
        <f t="shared" si="9"/>
        <v>133.33333333333331</v>
      </c>
      <c r="AF12" s="60">
        <f t="shared" si="10"/>
        <v>100</v>
      </c>
      <c r="AG12" s="60">
        <f t="shared" si="11"/>
        <v>100</v>
      </c>
      <c r="AH12" s="61">
        <v>1.5</v>
      </c>
      <c r="AI12" s="61"/>
      <c r="AJ12" s="61">
        <v>4000000</v>
      </c>
      <c r="AK12" s="61"/>
      <c r="AL12" s="61"/>
      <c r="AM12" s="61"/>
      <c r="AN12" s="62">
        <f t="shared" si="0"/>
        <v>0</v>
      </c>
      <c r="AO12" s="62">
        <f t="shared" si="1"/>
        <v>133.33333333333331</v>
      </c>
      <c r="AP12" s="62">
        <f t="shared" si="2"/>
        <v>0</v>
      </c>
      <c r="AQ12" s="62">
        <v>4000000</v>
      </c>
      <c r="AR12" s="117">
        <f t="shared" si="3"/>
        <v>2000000</v>
      </c>
      <c r="AS12" s="117">
        <f t="shared" si="12"/>
        <v>1600000</v>
      </c>
      <c r="AT12" s="63">
        <f t="shared" si="13"/>
        <v>133.33333333333331</v>
      </c>
      <c r="AU12" s="63">
        <f t="shared" si="14"/>
        <v>83.33333333333334</v>
      </c>
      <c r="AV12" s="63">
        <f t="shared" si="15"/>
        <v>88.88888888888889</v>
      </c>
      <c r="AW12" s="3" t="s">
        <v>323</v>
      </c>
      <c r="AX12" s="3" t="s">
        <v>846</v>
      </c>
      <c r="AY12" s="2"/>
      <c r="AZ12" s="159"/>
      <c r="BA12" s="4"/>
      <c r="BB12" s="4"/>
      <c r="BC12" s="4"/>
      <c r="BD12" s="141">
        <f t="shared" si="16"/>
        <v>0</v>
      </c>
      <c r="BE12" s="4">
        <f t="shared" si="17"/>
        <v>0.8</v>
      </c>
      <c r="BF12" s="4">
        <f t="shared" si="18"/>
        <v>0.6</v>
      </c>
      <c r="BG12" s="141">
        <f t="shared" si="19"/>
        <v>-400000</v>
      </c>
      <c r="BH12" s="141">
        <f t="shared" si="20"/>
        <v>-200000</v>
      </c>
      <c r="BI12" s="4"/>
      <c r="BJ12" s="4"/>
      <c r="BK12" s="4"/>
      <c r="BL12" s="4"/>
      <c r="BM12" s="4"/>
      <c r="BN12" s="4"/>
    </row>
    <row r="13" spans="1:66" ht="78.75" customHeight="1">
      <c r="A13" s="3">
        <v>5</v>
      </c>
      <c r="B13" s="57" t="s">
        <v>920</v>
      </c>
      <c r="C13" s="57" t="s">
        <v>695</v>
      </c>
      <c r="D13" s="3">
        <v>2</v>
      </c>
      <c r="E13" s="152" t="s">
        <v>12</v>
      </c>
      <c r="F13" s="2"/>
      <c r="G13" s="2" t="s">
        <v>262</v>
      </c>
      <c r="H13" s="56">
        <v>4000000</v>
      </c>
      <c r="I13" s="56">
        <f aca="true" t="shared" si="21" ref="I13:I61">0.8*H13</f>
        <v>3200000</v>
      </c>
      <c r="J13" s="56">
        <f aca="true" t="shared" si="22" ref="J13:J61">0.6*H13</f>
        <v>2400000</v>
      </c>
      <c r="K13" s="56"/>
      <c r="L13" s="2"/>
      <c r="M13" s="2" t="s">
        <v>263</v>
      </c>
      <c r="N13" s="2"/>
      <c r="O13" s="58" t="e">
        <f>#REF!</f>
        <v>#REF!</v>
      </c>
      <c r="P13" s="152" t="s">
        <v>12</v>
      </c>
      <c r="Q13" s="57"/>
      <c r="R13" s="57" t="s">
        <v>536</v>
      </c>
      <c r="S13" s="59">
        <v>4000000</v>
      </c>
      <c r="T13" s="59">
        <f aca="true" t="shared" si="23" ref="T13:T18">0.8*S13</f>
        <v>3200000</v>
      </c>
      <c r="U13" s="59">
        <f aca="true" t="shared" si="24" ref="U13:U18">0.6*S13</f>
        <v>2400000</v>
      </c>
      <c r="V13" s="65">
        <v>6000000</v>
      </c>
      <c r="W13" s="61">
        <f aca="true" t="shared" si="25" ref="W13:W18">V13*80%</f>
        <v>4800000</v>
      </c>
      <c r="X13" s="61">
        <f aca="true" t="shared" si="26" ref="X13:X18">V13*50%</f>
        <v>3000000</v>
      </c>
      <c r="Y13" s="60">
        <f t="shared" si="4"/>
        <v>150</v>
      </c>
      <c r="Z13" s="60">
        <f t="shared" si="5"/>
        <v>150</v>
      </c>
      <c r="AA13" s="60">
        <f t="shared" si="6"/>
        <v>125</v>
      </c>
      <c r="AB13" s="65">
        <v>6000000</v>
      </c>
      <c r="AC13" s="59">
        <f t="shared" si="7"/>
        <v>3200000</v>
      </c>
      <c r="AD13" s="59">
        <f t="shared" si="8"/>
        <v>2400000</v>
      </c>
      <c r="AE13" s="60">
        <f t="shared" si="9"/>
        <v>150</v>
      </c>
      <c r="AF13" s="60">
        <f t="shared" si="10"/>
        <v>100</v>
      </c>
      <c r="AG13" s="60">
        <f t="shared" si="11"/>
        <v>100</v>
      </c>
      <c r="AH13" s="61"/>
      <c r="AI13" s="61"/>
      <c r="AJ13" s="61"/>
      <c r="AK13" s="61">
        <v>6567000</v>
      </c>
      <c r="AL13" s="61">
        <v>6536000</v>
      </c>
      <c r="AM13" s="61">
        <v>6506000</v>
      </c>
      <c r="AN13" s="62">
        <f t="shared" si="0"/>
        <v>0</v>
      </c>
      <c r="AO13" s="62">
        <f t="shared" si="1"/>
        <v>0</v>
      </c>
      <c r="AP13" s="62">
        <f t="shared" si="2"/>
        <v>163.39999999999998</v>
      </c>
      <c r="AQ13" s="62">
        <v>5000000</v>
      </c>
      <c r="AR13" s="117">
        <f t="shared" si="3"/>
        <v>2500000</v>
      </c>
      <c r="AS13" s="117">
        <f t="shared" si="12"/>
        <v>2000000</v>
      </c>
      <c r="AT13" s="63">
        <f t="shared" si="13"/>
        <v>125</v>
      </c>
      <c r="AU13" s="63">
        <f t="shared" si="14"/>
        <v>78.125</v>
      </c>
      <c r="AV13" s="63">
        <f t="shared" si="15"/>
        <v>83.33333333333334</v>
      </c>
      <c r="AW13" s="3" t="s">
        <v>624</v>
      </c>
      <c r="AX13" s="3" t="s">
        <v>847</v>
      </c>
      <c r="AY13" s="3" t="s">
        <v>343</v>
      </c>
      <c r="AZ13" s="57" t="s">
        <v>382</v>
      </c>
      <c r="BA13" s="4"/>
      <c r="BB13" s="4"/>
      <c r="BC13" s="159" t="s">
        <v>343</v>
      </c>
      <c r="BD13" s="141">
        <f t="shared" si="16"/>
        <v>-1000000</v>
      </c>
      <c r="BE13" s="4">
        <f t="shared" si="17"/>
        <v>0.8</v>
      </c>
      <c r="BF13" s="4">
        <f t="shared" si="18"/>
        <v>0.6</v>
      </c>
      <c r="BG13" s="141">
        <f t="shared" si="19"/>
        <v>-700000</v>
      </c>
      <c r="BH13" s="141">
        <f t="shared" si="20"/>
        <v>-400000</v>
      </c>
      <c r="BI13" s="4"/>
      <c r="BJ13" s="4"/>
      <c r="BK13" s="4"/>
      <c r="BL13" s="4"/>
      <c r="BM13" s="4"/>
      <c r="BN13" s="4"/>
    </row>
    <row r="14" spans="1:66" ht="51" customHeight="1">
      <c r="A14" s="3">
        <v>6</v>
      </c>
      <c r="B14" s="57" t="s">
        <v>960</v>
      </c>
      <c r="C14" s="57" t="s">
        <v>660</v>
      </c>
      <c r="D14" s="3">
        <v>3</v>
      </c>
      <c r="E14" s="152"/>
      <c r="F14" s="2"/>
      <c r="G14" s="57" t="s">
        <v>13</v>
      </c>
      <c r="H14" s="56">
        <v>4500000</v>
      </c>
      <c r="I14" s="56">
        <f t="shared" si="21"/>
        <v>3600000</v>
      </c>
      <c r="J14" s="56">
        <f t="shared" si="22"/>
        <v>2700000</v>
      </c>
      <c r="K14" s="56" t="s">
        <v>391</v>
      </c>
      <c r="L14" s="2"/>
      <c r="M14" s="2"/>
      <c r="N14" s="2"/>
      <c r="O14" s="58">
        <v>7500000</v>
      </c>
      <c r="P14" s="152"/>
      <c r="Q14" s="57"/>
      <c r="R14" s="57" t="s">
        <v>537</v>
      </c>
      <c r="S14" s="59">
        <v>4500000</v>
      </c>
      <c r="T14" s="59">
        <f t="shared" si="23"/>
        <v>3600000</v>
      </c>
      <c r="U14" s="59">
        <f t="shared" si="24"/>
        <v>2700000</v>
      </c>
      <c r="V14" s="65">
        <v>6500000</v>
      </c>
      <c r="W14" s="61">
        <f t="shared" si="25"/>
        <v>5200000</v>
      </c>
      <c r="X14" s="61">
        <f t="shared" si="26"/>
        <v>3250000</v>
      </c>
      <c r="Y14" s="60">
        <f t="shared" si="4"/>
        <v>144.44444444444443</v>
      </c>
      <c r="Z14" s="60">
        <f t="shared" si="5"/>
        <v>144.44444444444443</v>
      </c>
      <c r="AA14" s="60">
        <f t="shared" si="6"/>
        <v>120.37037037037037</v>
      </c>
      <c r="AB14" s="65">
        <v>6500000</v>
      </c>
      <c r="AC14" s="59">
        <f t="shared" si="7"/>
        <v>3600000</v>
      </c>
      <c r="AD14" s="59">
        <f t="shared" si="8"/>
        <v>2700000</v>
      </c>
      <c r="AE14" s="60">
        <f t="shared" si="9"/>
        <v>144.44444444444443</v>
      </c>
      <c r="AF14" s="60">
        <f t="shared" si="10"/>
        <v>100</v>
      </c>
      <c r="AG14" s="60">
        <f t="shared" si="11"/>
        <v>100</v>
      </c>
      <c r="AH14" s="61"/>
      <c r="AI14" s="61">
        <v>7907000</v>
      </c>
      <c r="AJ14" s="61"/>
      <c r="AK14" s="61"/>
      <c r="AL14" s="61"/>
      <c r="AM14" s="61"/>
      <c r="AN14" s="62">
        <f t="shared" si="0"/>
        <v>175.7111111111111</v>
      </c>
      <c r="AO14" s="62">
        <f t="shared" si="1"/>
        <v>0</v>
      </c>
      <c r="AP14" s="62">
        <f t="shared" si="2"/>
        <v>0</v>
      </c>
      <c r="AQ14" s="62">
        <v>5500000</v>
      </c>
      <c r="AR14" s="117">
        <f t="shared" si="3"/>
        <v>2750000</v>
      </c>
      <c r="AS14" s="117">
        <f t="shared" si="12"/>
        <v>2200000</v>
      </c>
      <c r="AT14" s="63">
        <f t="shared" si="13"/>
        <v>122.22222222222223</v>
      </c>
      <c r="AU14" s="63">
        <f t="shared" si="14"/>
        <v>76.38888888888889</v>
      </c>
      <c r="AV14" s="63">
        <f t="shared" si="15"/>
        <v>81.48148148148148</v>
      </c>
      <c r="AW14" s="3" t="s">
        <v>624</v>
      </c>
      <c r="AX14" s="3" t="s">
        <v>847</v>
      </c>
      <c r="AY14" s="2"/>
      <c r="AZ14" s="4"/>
      <c r="BA14" s="4"/>
      <c r="BB14" s="4"/>
      <c r="BC14" s="159"/>
      <c r="BD14" s="141">
        <f t="shared" si="16"/>
        <v>-1000000</v>
      </c>
      <c r="BE14" s="4">
        <f t="shared" si="17"/>
        <v>0.8</v>
      </c>
      <c r="BF14" s="4">
        <f t="shared" si="18"/>
        <v>0.6</v>
      </c>
      <c r="BG14" s="141">
        <f t="shared" si="19"/>
        <v>-850000</v>
      </c>
      <c r="BH14" s="141">
        <f t="shared" si="20"/>
        <v>-500000</v>
      </c>
      <c r="BI14" s="4"/>
      <c r="BJ14" s="4"/>
      <c r="BK14" s="4"/>
      <c r="BL14" s="4"/>
      <c r="BM14" s="4"/>
      <c r="BN14" s="4"/>
    </row>
    <row r="15" spans="1:66" ht="34.5" customHeight="1">
      <c r="A15" s="3">
        <v>7</v>
      </c>
      <c r="B15" s="57" t="s">
        <v>961</v>
      </c>
      <c r="C15" s="57" t="s">
        <v>661</v>
      </c>
      <c r="D15" s="3">
        <v>4</v>
      </c>
      <c r="E15" s="152"/>
      <c r="F15" s="2"/>
      <c r="G15" s="57" t="s">
        <v>14</v>
      </c>
      <c r="H15" s="56">
        <v>5000000</v>
      </c>
      <c r="I15" s="56">
        <f t="shared" si="21"/>
        <v>4000000</v>
      </c>
      <c r="J15" s="56">
        <f t="shared" si="22"/>
        <v>3000000</v>
      </c>
      <c r="K15" s="56" t="s">
        <v>391</v>
      </c>
      <c r="L15" s="2"/>
      <c r="M15" s="2"/>
      <c r="N15" s="2"/>
      <c r="O15" s="58">
        <v>9000000</v>
      </c>
      <c r="P15" s="152"/>
      <c r="Q15" s="57"/>
      <c r="R15" s="57" t="s">
        <v>14</v>
      </c>
      <c r="S15" s="59">
        <v>5000000</v>
      </c>
      <c r="T15" s="59">
        <f t="shared" si="23"/>
        <v>4000000</v>
      </c>
      <c r="U15" s="59">
        <f t="shared" si="24"/>
        <v>3000000</v>
      </c>
      <c r="V15" s="65">
        <v>7000000</v>
      </c>
      <c r="W15" s="61">
        <f t="shared" si="25"/>
        <v>5600000</v>
      </c>
      <c r="X15" s="61">
        <f t="shared" si="26"/>
        <v>3500000</v>
      </c>
      <c r="Y15" s="60">
        <f t="shared" si="4"/>
        <v>140</v>
      </c>
      <c r="Z15" s="60">
        <f t="shared" si="5"/>
        <v>140</v>
      </c>
      <c r="AA15" s="60">
        <f t="shared" si="6"/>
        <v>116.66666666666667</v>
      </c>
      <c r="AB15" s="65">
        <v>7000000</v>
      </c>
      <c r="AC15" s="59">
        <f t="shared" si="7"/>
        <v>4000000</v>
      </c>
      <c r="AD15" s="59">
        <f t="shared" si="8"/>
        <v>3000000</v>
      </c>
      <c r="AE15" s="60">
        <f t="shared" si="9"/>
        <v>140</v>
      </c>
      <c r="AF15" s="60">
        <f t="shared" si="10"/>
        <v>100</v>
      </c>
      <c r="AG15" s="60">
        <f t="shared" si="11"/>
        <v>100</v>
      </c>
      <c r="AH15" s="61"/>
      <c r="AI15" s="61">
        <v>3333000</v>
      </c>
      <c r="AJ15" s="61"/>
      <c r="AK15" s="61"/>
      <c r="AL15" s="61"/>
      <c r="AM15" s="61"/>
      <c r="AN15" s="62">
        <f t="shared" si="0"/>
        <v>66.66</v>
      </c>
      <c r="AO15" s="62">
        <f t="shared" si="1"/>
        <v>0</v>
      </c>
      <c r="AP15" s="62">
        <f t="shared" si="2"/>
        <v>0</v>
      </c>
      <c r="AQ15" s="62">
        <v>6000000</v>
      </c>
      <c r="AR15" s="117">
        <f t="shared" si="3"/>
        <v>3000000</v>
      </c>
      <c r="AS15" s="117">
        <f t="shared" si="12"/>
        <v>2400000</v>
      </c>
      <c r="AT15" s="63">
        <f t="shared" si="13"/>
        <v>120</v>
      </c>
      <c r="AU15" s="63">
        <f t="shared" si="14"/>
        <v>75</v>
      </c>
      <c r="AV15" s="63">
        <f t="shared" si="15"/>
        <v>80</v>
      </c>
      <c r="AW15" s="3" t="s">
        <v>323</v>
      </c>
      <c r="AX15" s="3" t="s">
        <v>848</v>
      </c>
      <c r="AY15" s="2"/>
      <c r="AZ15" s="4"/>
      <c r="BA15" s="4"/>
      <c r="BB15" s="4"/>
      <c r="BC15" s="159"/>
      <c r="BD15" s="141">
        <f t="shared" si="16"/>
        <v>-1000000</v>
      </c>
      <c r="BE15" s="4">
        <f t="shared" si="17"/>
        <v>0.8</v>
      </c>
      <c r="BF15" s="4">
        <f t="shared" si="18"/>
        <v>0.6</v>
      </c>
      <c r="BG15" s="141">
        <f t="shared" si="19"/>
        <v>-1000000</v>
      </c>
      <c r="BH15" s="141">
        <f t="shared" si="20"/>
        <v>-600000</v>
      </c>
      <c r="BI15" s="4"/>
      <c r="BJ15" s="4"/>
      <c r="BK15" s="4"/>
      <c r="BL15" s="4"/>
      <c r="BM15" s="4"/>
      <c r="BN15" s="4"/>
    </row>
    <row r="16" spans="1:66" ht="50.25" customHeight="1">
      <c r="A16" s="3">
        <v>8</v>
      </c>
      <c r="B16" s="57" t="s">
        <v>962</v>
      </c>
      <c r="C16" s="57" t="s">
        <v>662</v>
      </c>
      <c r="D16" s="3">
        <v>5</v>
      </c>
      <c r="E16" s="152"/>
      <c r="F16" s="2"/>
      <c r="G16" s="57" t="s">
        <v>15</v>
      </c>
      <c r="H16" s="56">
        <v>6000000</v>
      </c>
      <c r="I16" s="56">
        <f t="shared" si="21"/>
        <v>4800000</v>
      </c>
      <c r="J16" s="56">
        <f t="shared" si="22"/>
        <v>3600000</v>
      </c>
      <c r="K16" s="56" t="s">
        <v>391</v>
      </c>
      <c r="L16" s="2"/>
      <c r="M16" s="2"/>
      <c r="N16" s="2"/>
      <c r="O16" s="58">
        <v>12000000</v>
      </c>
      <c r="P16" s="152"/>
      <c r="Q16" s="57"/>
      <c r="R16" s="57" t="s">
        <v>538</v>
      </c>
      <c r="S16" s="59">
        <v>6000000</v>
      </c>
      <c r="T16" s="59">
        <f t="shared" si="23"/>
        <v>4800000</v>
      </c>
      <c r="U16" s="59">
        <f t="shared" si="24"/>
        <v>3600000</v>
      </c>
      <c r="V16" s="65">
        <v>7000000</v>
      </c>
      <c r="W16" s="61">
        <f t="shared" si="25"/>
        <v>5600000</v>
      </c>
      <c r="X16" s="61">
        <f t="shared" si="26"/>
        <v>3500000</v>
      </c>
      <c r="Y16" s="60">
        <f t="shared" si="4"/>
        <v>116.66666666666667</v>
      </c>
      <c r="Z16" s="60">
        <f t="shared" si="5"/>
        <v>116.66666666666667</v>
      </c>
      <c r="AA16" s="60">
        <f t="shared" si="6"/>
        <v>97.22222222222221</v>
      </c>
      <c r="AB16" s="65">
        <v>7000000</v>
      </c>
      <c r="AC16" s="59">
        <f t="shared" si="7"/>
        <v>4800000</v>
      </c>
      <c r="AD16" s="59">
        <f t="shared" si="8"/>
        <v>3600000</v>
      </c>
      <c r="AE16" s="60">
        <f t="shared" si="9"/>
        <v>116.66666666666667</v>
      </c>
      <c r="AF16" s="60">
        <f t="shared" si="10"/>
        <v>100</v>
      </c>
      <c r="AG16" s="60">
        <f t="shared" si="11"/>
        <v>100</v>
      </c>
      <c r="AH16" s="61"/>
      <c r="AI16" s="61">
        <v>6862000</v>
      </c>
      <c r="AJ16" s="61"/>
      <c r="AK16" s="61"/>
      <c r="AL16" s="61"/>
      <c r="AM16" s="61"/>
      <c r="AN16" s="62">
        <f t="shared" si="0"/>
        <v>114.36666666666666</v>
      </c>
      <c r="AO16" s="62">
        <f t="shared" si="1"/>
        <v>0</v>
      </c>
      <c r="AP16" s="62">
        <f t="shared" si="2"/>
        <v>0</v>
      </c>
      <c r="AQ16" s="62">
        <v>7000000</v>
      </c>
      <c r="AR16" s="117">
        <f t="shared" si="3"/>
        <v>3500000</v>
      </c>
      <c r="AS16" s="117">
        <f t="shared" si="12"/>
        <v>2800000</v>
      </c>
      <c r="AT16" s="63">
        <f t="shared" si="13"/>
        <v>116.66666666666667</v>
      </c>
      <c r="AU16" s="63">
        <f t="shared" si="14"/>
        <v>72.91666666666666</v>
      </c>
      <c r="AV16" s="63">
        <f t="shared" si="15"/>
        <v>77.77777777777779</v>
      </c>
      <c r="AW16" s="3" t="s">
        <v>624</v>
      </c>
      <c r="AX16" s="159" t="s">
        <v>847</v>
      </c>
      <c r="AY16" s="2"/>
      <c r="AZ16" s="4"/>
      <c r="BA16" s="4"/>
      <c r="BB16" s="4"/>
      <c r="BC16" s="159"/>
      <c r="BD16" s="141">
        <f t="shared" si="16"/>
        <v>0</v>
      </c>
      <c r="BE16" s="4">
        <f t="shared" si="17"/>
        <v>0.8</v>
      </c>
      <c r="BF16" s="4">
        <f t="shared" si="18"/>
        <v>0.6</v>
      </c>
      <c r="BG16" s="141">
        <f t="shared" si="19"/>
        <v>-1300000</v>
      </c>
      <c r="BH16" s="141">
        <f t="shared" si="20"/>
        <v>-800000</v>
      </c>
      <c r="BI16" s="4"/>
      <c r="BJ16" s="4"/>
      <c r="BK16" s="4"/>
      <c r="BL16" s="4"/>
      <c r="BM16" s="4"/>
      <c r="BN16" s="4"/>
    </row>
    <row r="17" spans="1:66" ht="42" customHeight="1">
      <c r="A17" s="3">
        <v>9</v>
      </c>
      <c r="B17" s="57" t="s">
        <v>963</v>
      </c>
      <c r="C17" s="57" t="s">
        <v>663</v>
      </c>
      <c r="D17" s="3">
        <v>6</v>
      </c>
      <c r="E17" s="152"/>
      <c r="F17" s="2"/>
      <c r="G17" s="57" t="s">
        <v>16</v>
      </c>
      <c r="H17" s="56">
        <v>4500000</v>
      </c>
      <c r="I17" s="56">
        <f t="shared" si="21"/>
        <v>3600000</v>
      </c>
      <c r="J17" s="56">
        <f t="shared" si="22"/>
        <v>2700000</v>
      </c>
      <c r="K17" s="56" t="s">
        <v>391</v>
      </c>
      <c r="L17" s="2"/>
      <c r="M17" s="2"/>
      <c r="N17" s="2"/>
      <c r="O17" s="58">
        <v>7500000</v>
      </c>
      <c r="P17" s="152" t="s">
        <v>12</v>
      </c>
      <c r="Q17" s="57"/>
      <c r="R17" s="57" t="s">
        <v>539</v>
      </c>
      <c r="S17" s="59">
        <v>4500000</v>
      </c>
      <c r="T17" s="59">
        <f t="shared" si="23"/>
        <v>3600000</v>
      </c>
      <c r="U17" s="59">
        <f t="shared" si="24"/>
        <v>2700000</v>
      </c>
      <c r="V17" s="61">
        <v>6500000</v>
      </c>
      <c r="W17" s="61">
        <f t="shared" si="25"/>
        <v>5200000</v>
      </c>
      <c r="X17" s="61">
        <f t="shared" si="26"/>
        <v>3250000</v>
      </c>
      <c r="Y17" s="60">
        <f t="shared" si="4"/>
        <v>144.44444444444443</v>
      </c>
      <c r="Z17" s="60">
        <f t="shared" si="5"/>
        <v>144.44444444444443</v>
      </c>
      <c r="AA17" s="60">
        <f t="shared" si="6"/>
        <v>120.37037037037037</v>
      </c>
      <c r="AB17" s="61">
        <v>6500000</v>
      </c>
      <c r="AC17" s="59">
        <f t="shared" si="7"/>
        <v>3600000</v>
      </c>
      <c r="AD17" s="59">
        <f t="shared" si="8"/>
        <v>2700000</v>
      </c>
      <c r="AE17" s="60">
        <f t="shared" si="9"/>
        <v>144.44444444444443</v>
      </c>
      <c r="AF17" s="60">
        <f t="shared" si="10"/>
        <v>100</v>
      </c>
      <c r="AG17" s="60">
        <f t="shared" si="11"/>
        <v>100</v>
      </c>
      <c r="AH17" s="61">
        <v>1.5</v>
      </c>
      <c r="AI17" s="61"/>
      <c r="AJ17" s="61">
        <f>AH17*S17</f>
        <v>6750000</v>
      </c>
      <c r="AK17" s="61"/>
      <c r="AL17" s="61"/>
      <c r="AM17" s="61"/>
      <c r="AN17" s="62">
        <f t="shared" si="0"/>
        <v>0</v>
      </c>
      <c r="AO17" s="62">
        <f t="shared" si="1"/>
        <v>150</v>
      </c>
      <c r="AP17" s="62">
        <f t="shared" si="2"/>
        <v>0</v>
      </c>
      <c r="AQ17" s="62">
        <v>6000000</v>
      </c>
      <c r="AR17" s="117">
        <f t="shared" si="3"/>
        <v>3000000</v>
      </c>
      <c r="AS17" s="117">
        <f t="shared" si="12"/>
        <v>2400000</v>
      </c>
      <c r="AT17" s="63">
        <f t="shared" si="13"/>
        <v>133.33333333333331</v>
      </c>
      <c r="AU17" s="63">
        <f t="shared" si="14"/>
        <v>83.33333333333334</v>
      </c>
      <c r="AV17" s="63">
        <f t="shared" si="15"/>
        <v>88.88888888888889</v>
      </c>
      <c r="AW17" s="3" t="s">
        <v>624</v>
      </c>
      <c r="AX17" s="159"/>
      <c r="AY17" s="2"/>
      <c r="AZ17" s="57" t="s">
        <v>368</v>
      </c>
      <c r="BA17" s="4"/>
      <c r="BB17" s="4"/>
      <c r="BC17" s="159"/>
      <c r="BD17" s="141">
        <f t="shared" si="16"/>
        <v>-500000</v>
      </c>
      <c r="BE17" s="4">
        <f t="shared" si="17"/>
        <v>0.8</v>
      </c>
      <c r="BF17" s="4">
        <f t="shared" si="18"/>
        <v>0.6</v>
      </c>
      <c r="BG17" s="141">
        <f t="shared" si="19"/>
        <v>-600000</v>
      </c>
      <c r="BH17" s="141">
        <f t="shared" si="20"/>
        <v>-300000</v>
      </c>
      <c r="BI17" s="4"/>
      <c r="BJ17" s="4"/>
      <c r="BK17" s="4"/>
      <c r="BL17" s="4"/>
      <c r="BM17" s="4"/>
      <c r="BN17" s="4"/>
    </row>
    <row r="18" spans="1:66" ht="65.25" customHeight="1">
      <c r="A18" s="3">
        <v>10</v>
      </c>
      <c r="B18" s="57" t="s">
        <v>964</v>
      </c>
      <c r="C18" s="57" t="s">
        <v>664</v>
      </c>
      <c r="D18" s="3">
        <v>7</v>
      </c>
      <c r="E18" s="152"/>
      <c r="F18" s="2"/>
      <c r="G18" s="57" t="s">
        <v>17</v>
      </c>
      <c r="H18" s="56">
        <v>4000000</v>
      </c>
      <c r="I18" s="56">
        <f t="shared" si="21"/>
        <v>3200000</v>
      </c>
      <c r="J18" s="56">
        <f t="shared" si="22"/>
        <v>2400000</v>
      </c>
      <c r="K18" s="56" t="s">
        <v>391</v>
      </c>
      <c r="L18" s="2"/>
      <c r="M18" s="2"/>
      <c r="N18" s="2"/>
      <c r="O18" s="58">
        <v>6500000</v>
      </c>
      <c r="P18" s="152"/>
      <c r="Q18" s="57"/>
      <c r="R18" s="57" t="s">
        <v>540</v>
      </c>
      <c r="S18" s="59">
        <v>4000000</v>
      </c>
      <c r="T18" s="59">
        <f t="shared" si="23"/>
        <v>3200000</v>
      </c>
      <c r="U18" s="59">
        <f t="shared" si="24"/>
        <v>2400000</v>
      </c>
      <c r="V18" s="61">
        <v>5000000</v>
      </c>
      <c r="W18" s="61">
        <f t="shared" si="25"/>
        <v>4000000</v>
      </c>
      <c r="X18" s="61">
        <f t="shared" si="26"/>
        <v>2500000</v>
      </c>
      <c r="Y18" s="60">
        <f t="shared" si="4"/>
        <v>125</v>
      </c>
      <c r="Z18" s="60">
        <f t="shared" si="5"/>
        <v>125</v>
      </c>
      <c r="AA18" s="60">
        <f t="shared" si="6"/>
        <v>104.16666666666667</v>
      </c>
      <c r="AB18" s="61">
        <v>5000000</v>
      </c>
      <c r="AC18" s="59">
        <f t="shared" si="7"/>
        <v>3200000</v>
      </c>
      <c r="AD18" s="59">
        <f t="shared" si="8"/>
        <v>2400000</v>
      </c>
      <c r="AE18" s="60">
        <f t="shared" si="9"/>
        <v>125</v>
      </c>
      <c r="AF18" s="60">
        <f t="shared" si="10"/>
        <v>100</v>
      </c>
      <c r="AG18" s="60">
        <f t="shared" si="11"/>
        <v>100</v>
      </c>
      <c r="AH18" s="61">
        <v>1.6</v>
      </c>
      <c r="AI18" s="61"/>
      <c r="AJ18" s="61">
        <f>S18*AH18</f>
        <v>6400000</v>
      </c>
      <c r="AK18" s="61"/>
      <c r="AL18" s="61"/>
      <c r="AM18" s="61"/>
      <c r="AN18" s="62">
        <f t="shared" si="0"/>
        <v>0</v>
      </c>
      <c r="AO18" s="62">
        <f t="shared" si="1"/>
        <v>160</v>
      </c>
      <c r="AP18" s="62">
        <f t="shared" si="2"/>
        <v>0</v>
      </c>
      <c r="AQ18" s="62">
        <v>4500000</v>
      </c>
      <c r="AR18" s="117">
        <f t="shared" si="3"/>
        <v>2250000</v>
      </c>
      <c r="AS18" s="117">
        <f t="shared" si="12"/>
        <v>1800000</v>
      </c>
      <c r="AT18" s="63">
        <f t="shared" si="13"/>
        <v>112.5</v>
      </c>
      <c r="AU18" s="63">
        <f t="shared" si="14"/>
        <v>70.3125</v>
      </c>
      <c r="AV18" s="63">
        <f t="shared" si="15"/>
        <v>75</v>
      </c>
      <c r="AW18" s="3" t="s">
        <v>624</v>
      </c>
      <c r="AX18" s="3" t="s">
        <v>847</v>
      </c>
      <c r="AY18" s="2"/>
      <c r="AZ18" s="57" t="s">
        <v>371</v>
      </c>
      <c r="BA18" s="4"/>
      <c r="BB18" s="142">
        <v>4500000</v>
      </c>
      <c r="BC18" s="159"/>
      <c r="BD18" s="141">
        <f t="shared" si="16"/>
        <v>-500000</v>
      </c>
      <c r="BE18" s="4">
        <f t="shared" si="17"/>
        <v>0.8</v>
      </c>
      <c r="BF18" s="4">
        <f t="shared" si="18"/>
        <v>0.6</v>
      </c>
      <c r="BG18" s="141">
        <f t="shared" si="19"/>
        <v>-950000</v>
      </c>
      <c r="BH18" s="141">
        <f t="shared" si="20"/>
        <v>-600000</v>
      </c>
      <c r="BI18" s="4"/>
      <c r="BJ18" s="4"/>
      <c r="BK18" s="4"/>
      <c r="BL18" s="4"/>
      <c r="BM18" s="4"/>
      <c r="BN18" s="4"/>
    </row>
    <row r="19" spans="1:66" ht="78" customHeight="1">
      <c r="A19" s="3">
        <v>11</v>
      </c>
      <c r="B19" s="57" t="s">
        <v>965</v>
      </c>
      <c r="C19" s="57" t="s">
        <v>665</v>
      </c>
      <c r="D19" s="3">
        <v>1</v>
      </c>
      <c r="E19" s="57" t="s">
        <v>10</v>
      </c>
      <c r="F19" s="57"/>
      <c r="G19" s="57" t="s">
        <v>11</v>
      </c>
      <c r="H19" s="56">
        <v>2000000</v>
      </c>
      <c r="I19" s="56">
        <f>0.8*H19</f>
        <v>1600000</v>
      </c>
      <c r="J19" s="56">
        <f>0.6*H19</f>
        <v>1200000</v>
      </c>
      <c r="K19" s="56" t="s">
        <v>391</v>
      </c>
      <c r="L19" s="2"/>
      <c r="M19" s="2"/>
      <c r="N19" s="2"/>
      <c r="O19" s="58">
        <v>3000000</v>
      </c>
      <c r="P19" s="57" t="s">
        <v>10</v>
      </c>
      <c r="Q19" s="57"/>
      <c r="R19" s="57" t="s">
        <v>541</v>
      </c>
      <c r="S19" s="59">
        <v>2000000</v>
      </c>
      <c r="T19" s="59">
        <f>0.8*S19</f>
        <v>1600000</v>
      </c>
      <c r="U19" s="59">
        <f>0.6*S19</f>
        <v>1200000</v>
      </c>
      <c r="V19" s="59">
        <v>3000000</v>
      </c>
      <c r="W19" s="59">
        <f>0.8*V19</f>
        <v>2400000</v>
      </c>
      <c r="X19" s="59">
        <f aca="true" t="shared" si="27" ref="X19:X38">0.6*V19</f>
        <v>1800000</v>
      </c>
      <c r="Y19" s="60">
        <f t="shared" si="4"/>
        <v>150</v>
      </c>
      <c r="Z19" s="60">
        <f t="shared" si="5"/>
        <v>150</v>
      </c>
      <c r="AA19" s="60">
        <f t="shared" si="6"/>
        <v>150</v>
      </c>
      <c r="AB19" s="59">
        <v>3000000</v>
      </c>
      <c r="AC19" s="59">
        <f t="shared" si="7"/>
        <v>1600000</v>
      </c>
      <c r="AD19" s="59">
        <f t="shared" si="8"/>
        <v>1200000</v>
      </c>
      <c r="AE19" s="60">
        <f t="shared" si="9"/>
        <v>150</v>
      </c>
      <c r="AF19" s="60">
        <f t="shared" si="10"/>
        <v>100</v>
      </c>
      <c r="AG19" s="60">
        <f t="shared" si="11"/>
        <v>100</v>
      </c>
      <c r="AH19" s="61"/>
      <c r="AI19" s="65">
        <v>10000000</v>
      </c>
      <c r="AJ19" s="61"/>
      <c r="AK19" s="61"/>
      <c r="AL19" s="61"/>
      <c r="AM19" s="61"/>
      <c r="AN19" s="62">
        <f t="shared" si="0"/>
        <v>500</v>
      </c>
      <c r="AO19" s="62">
        <f t="shared" si="1"/>
        <v>0</v>
      </c>
      <c r="AP19" s="62">
        <f t="shared" si="2"/>
        <v>0</v>
      </c>
      <c r="AQ19" s="62">
        <v>3000000</v>
      </c>
      <c r="AR19" s="117">
        <f t="shared" si="3"/>
        <v>1500000</v>
      </c>
      <c r="AS19" s="117">
        <f t="shared" si="12"/>
        <v>1200000</v>
      </c>
      <c r="AT19" s="63">
        <f t="shared" si="13"/>
        <v>150</v>
      </c>
      <c r="AU19" s="63">
        <f t="shared" si="14"/>
        <v>93.75</v>
      </c>
      <c r="AV19" s="63">
        <f t="shared" si="15"/>
        <v>100</v>
      </c>
      <c r="AW19" s="3" t="s">
        <v>624</v>
      </c>
      <c r="AX19" s="3" t="s">
        <v>849</v>
      </c>
      <c r="AY19" s="2"/>
      <c r="AZ19" s="4"/>
      <c r="BA19" s="4"/>
      <c r="BB19" s="4"/>
      <c r="BC19" s="4"/>
      <c r="BD19" s="141">
        <f t="shared" si="16"/>
        <v>0</v>
      </c>
      <c r="BE19" s="4">
        <f t="shared" si="17"/>
        <v>0.8</v>
      </c>
      <c r="BF19" s="4">
        <f t="shared" si="18"/>
        <v>0.6</v>
      </c>
      <c r="BG19" s="141">
        <f t="shared" si="19"/>
        <v>-100000</v>
      </c>
      <c r="BH19" s="141">
        <f t="shared" si="20"/>
        <v>0</v>
      </c>
      <c r="BI19" s="4"/>
      <c r="BJ19" s="4"/>
      <c r="BK19" s="4"/>
      <c r="BL19" s="4"/>
      <c r="BM19" s="4"/>
      <c r="BN19" s="4"/>
    </row>
    <row r="20" spans="1:66" ht="47.25" customHeight="1">
      <c r="A20" s="3">
        <v>12</v>
      </c>
      <c r="B20" s="57" t="s">
        <v>921</v>
      </c>
      <c r="C20" s="57" t="s">
        <v>694</v>
      </c>
      <c r="D20" s="3">
        <v>3</v>
      </c>
      <c r="E20" s="57" t="s">
        <v>239</v>
      </c>
      <c r="F20" s="6"/>
      <c r="G20" s="2" t="s">
        <v>240</v>
      </c>
      <c r="H20" s="56">
        <v>3000000</v>
      </c>
      <c r="I20" s="56">
        <f>0.8*H20</f>
        <v>2400000</v>
      </c>
      <c r="J20" s="56">
        <f>0.6*H20</f>
        <v>1800000</v>
      </c>
      <c r="K20" s="56"/>
      <c r="L20" s="6" t="s">
        <v>261</v>
      </c>
      <c r="M20" s="6" t="s">
        <v>260</v>
      </c>
      <c r="N20" s="6"/>
      <c r="O20" s="58">
        <v>5000000</v>
      </c>
      <c r="P20" s="57" t="s">
        <v>542</v>
      </c>
      <c r="Q20" s="52"/>
      <c r="R20" s="57" t="s">
        <v>240</v>
      </c>
      <c r="S20" s="59">
        <v>3000000</v>
      </c>
      <c r="T20" s="59">
        <f>0.8*S20</f>
        <v>2400000</v>
      </c>
      <c r="U20" s="59">
        <f>0.6*S20</f>
        <v>1800000</v>
      </c>
      <c r="V20" s="59">
        <v>4000000</v>
      </c>
      <c r="W20" s="59">
        <f>0.8*V20</f>
        <v>3200000</v>
      </c>
      <c r="X20" s="59">
        <f t="shared" si="27"/>
        <v>2400000</v>
      </c>
      <c r="Y20" s="60">
        <f t="shared" si="4"/>
        <v>133.33333333333331</v>
      </c>
      <c r="Z20" s="60">
        <f t="shared" si="5"/>
        <v>133.33333333333331</v>
      </c>
      <c r="AA20" s="60">
        <f t="shared" si="6"/>
        <v>133.33333333333331</v>
      </c>
      <c r="AB20" s="59">
        <v>4000000</v>
      </c>
      <c r="AC20" s="59">
        <f t="shared" si="7"/>
        <v>2400000</v>
      </c>
      <c r="AD20" s="59">
        <f t="shared" si="8"/>
        <v>1800000</v>
      </c>
      <c r="AE20" s="60">
        <f t="shared" si="9"/>
        <v>133.33333333333331</v>
      </c>
      <c r="AF20" s="60">
        <f t="shared" si="10"/>
        <v>100</v>
      </c>
      <c r="AG20" s="60">
        <f t="shared" si="11"/>
        <v>100</v>
      </c>
      <c r="AH20" s="61"/>
      <c r="AI20" s="65">
        <v>2000000</v>
      </c>
      <c r="AJ20" s="61"/>
      <c r="AK20" s="61"/>
      <c r="AL20" s="61"/>
      <c r="AM20" s="61"/>
      <c r="AN20" s="62">
        <f t="shared" si="0"/>
        <v>66.66666666666666</v>
      </c>
      <c r="AO20" s="62">
        <f t="shared" si="1"/>
        <v>0</v>
      </c>
      <c r="AP20" s="62">
        <f t="shared" si="2"/>
        <v>0</v>
      </c>
      <c r="AQ20" s="62">
        <v>4000000</v>
      </c>
      <c r="AR20" s="117">
        <f t="shared" si="3"/>
        <v>2000000</v>
      </c>
      <c r="AS20" s="117">
        <f t="shared" si="12"/>
        <v>1600000</v>
      </c>
      <c r="AT20" s="63">
        <f t="shared" si="13"/>
        <v>133.33333333333331</v>
      </c>
      <c r="AU20" s="63">
        <f t="shared" si="14"/>
        <v>83.33333333333334</v>
      </c>
      <c r="AV20" s="63">
        <f t="shared" si="15"/>
        <v>88.88888888888889</v>
      </c>
      <c r="AW20" s="3" t="s">
        <v>356</v>
      </c>
      <c r="AX20" s="3" t="s">
        <v>850</v>
      </c>
      <c r="AY20" s="2"/>
      <c r="AZ20" s="4"/>
      <c r="BA20" s="4"/>
      <c r="BB20" s="4"/>
      <c r="BC20" s="4"/>
      <c r="BD20" s="141">
        <f t="shared" si="16"/>
        <v>0</v>
      </c>
      <c r="BE20" s="4">
        <f t="shared" si="17"/>
        <v>0.8</v>
      </c>
      <c r="BF20" s="4">
        <f t="shared" si="18"/>
        <v>0.6</v>
      </c>
      <c r="BG20" s="141">
        <f t="shared" si="19"/>
        <v>-400000</v>
      </c>
      <c r="BH20" s="141">
        <f t="shared" si="20"/>
        <v>-200000</v>
      </c>
      <c r="BI20" s="4"/>
      <c r="BJ20" s="4"/>
      <c r="BK20" s="4"/>
      <c r="BL20" s="4"/>
      <c r="BM20" s="4"/>
      <c r="BN20" s="4"/>
    </row>
    <row r="21" spans="1:66" ht="81" customHeight="1">
      <c r="A21" s="3">
        <v>13</v>
      </c>
      <c r="B21" s="57" t="s">
        <v>966</v>
      </c>
      <c r="C21" s="57" t="s">
        <v>666</v>
      </c>
      <c r="D21" s="3">
        <v>8</v>
      </c>
      <c r="E21" s="57" t="s">
        <v>18</v>
      </c>
      <c r="F21" s="57"/>
      <c r="G21" s="57" t="s">
        <v>19</v>
      </c>
      <c r="H21" s="56">
        <v>1200000</v>
      </c>
      <c r="I21" s="56">
        <f t="shared" si="21"/>
        <v>960000</v>
      </c>
      <c r="J21" s="56">
        <f t="shared" si="22"/>
        <v>720000</v>
      </c>
      <c r="K21" s="56" t="s">
        <v>391</v>
      </c>
      <c r="L21" s="2"/>
      <c r="M21" s="2"/>
      <c r="N21" s="2"/>
      <c r="O21" s="58">
        <v>2500000</v>
      </c>
      <c r="P21" s="57" t="s">
        <v>18</v>
      </c>
      <c r="Q21" s="57"/>
      <c r="R21" s="57" t="s">
        <v>543</v>
      </c>
      <c r="S21" s="59">
        <v>1200000</v>
      </c>
      <c r="T21" s="59">
        <f aca="true" t="shared" si="28" ref="T21:T49">0.8*S21</f>
        <v>960000</v>
      </c>
      <c r="U21" s="59">
        <f aca="true" t="shared" si="29" ref="U21:U49">0.6*S21</f>
        <v>720000</v>
      </c>
      <c r="V21" s="65">
        <v>1500000</v>
      </c>
      <c r="W21" s="59">
        <f aca="true" t="shared" si="30" ref="W21:W38">0.8*V21</f>
        <v>1200000</v>
      </c>
      <c r="X21" s="59">
        <f t="shared" si="27"/>
        <v>900000</v>
      </c>
      <c r="Y21" s="60">
        <f t="shared" si="4"/>
        <v>125</v>
      </c>
      <c r="Z21" s="60">
        <f t="shared" si="5"/>
        <v>125</v>
      </c>
      <c r="AA21" s="60">
        <f t="shared" si="6"/>
        <v>125</v>
      </c>
      <c r="AB21" s="65">
        <v>1500000</v>
      </c>
      <c r="AC21" s="59">
        <f t="shared" si="7"/>
        <v>960000</v>
      </c>
      <c r="AD21" s="59">
        <f t="shared" si="8"/>
        <v>720000</v>
      </c>
      <c r="AE21" s="60">
        <f t="shared" si="9"/>
        <v>125</v>
      </c>
      <c r="AF21" s="60">
        <f t="shared" si="10"/>
        <v>100</v>
      </c>
      <c r="AG21" s="60">
        <f t="shared" si="11"/>
        <v>100</v>
      </c>
      <c r="AH21" s="61"/>
      <c r="AI21" s="61"/>
      <c r="AJ21" s="61"/>
      <c r="AK21" s="61"/>
      <c r="AL21" s="61"/>
      <c r="AM21" s="61"/>
      <c r="AN21" s="62">
        <f t="shared" si="0"/>
        <v>0</v>
      </c>
      <c r="AO21" s="62">
        <f t="shared" si="1"/>
        <v>0</v>
      </c>
      <c r="AP21" s="62">
        <f t="shared" si="2"/>
        <v>0</v>
      </c>
      <c r="AQ21" s="62">
        <v>1500000</v>
      </c>
      <c r="AR21" s="117">
        <f t="shared" si="3"/>
        <v>750000</v>
      </c>
      <c r="AS21" s="117">
        <f t="shared" si="12"/>
        <v>600000</v>
      </c>
      <c r="AT21" s="63">
        <f t="shared" si="13"/>
        <v>125</v>
      </c>
      <c r="AU21" s="63">
        <f t="shared" si="14"/>
        <v>78.125</v>
      </c>
      <c r="AV21" s="63">
        <f t="shared" si="15"/>
        <v>83.33333333333334</v>
      </c>
      <c r="AW21" s="3" t="s">
        <v>624</v>
      </c>
      <c r="AX21" s="3" t="s">
        <v>849</v>
      </c>
      <c r="AY21" s="2"/>
      <c r="AZ21" s="4"/>
      <c r="BA21" s="4"/>
      <c r="BB21" s="4"/>
      <c r="BC21" s="4"/>
      <c r="BD21" s="141">
        <f t="shared" si="16"/>
        <v>0</v>
      </c>
      <c r="BE21" s="4">
        <f t="shared" si="17"/>
        <v>0.8</v>
      </c>
      <c r="BF21" s="4">
        <f t="shared" si="18"/>
        <v>0.6</v>
      </c>
      <c r="BG21" s="141">
        <f t="shared" si="19"/>
        <v>-210000</v>
      </c>
      <c r="BH21" s="141">
        <f t="shared" si="20"/>
        <v>-120000</v>
      </c>
      <c r="BI21" s="4"/>
      <c r="BJ21" s="4"/>
      <c r="BK21" s="4"/>
      <c r="BL21" s="4"/>
      <c r="BM21" s="4"/>
      <c r="BN21" s="4"/>
    </row>
    <row r="22" spans="1:66" ht="102" customHeight="1">
      <c r="A22" s="3">
        <v>14</v>
      </c>
      <c r="B22" s="57" t="s">
        <v>923</v>
      </c>
      <c r="C22" s="57" t="s">
        <v>701</v>
      </c>
      <c r="D22" s="3">
        <v>9</v>
      </c>
      <c r="E22" s="57" t="s">
        <v>285</v>
      </c>
      <c r="F22" s="57"/>
      <c r="G22" s="2" t="s">
        <v>286</v>
      </c>
      <c r="H22" s="56">
        <v>2500000</v>
      </c>
      <c r="I22" s="56">
        <f t="shared" si="21"/>
        <v>2000000</v>
      </c>
      <c r="J22" s="56">
        <f t="shared" si="22"/>
        <v>1500000</v>
      </c>
      <c r="K22" s="56"/>
      <c r="L22" s="2"/>
      <c r="M22" s="2"/>
      <c r="N22" s="2" t="s">
        <v>263</v>
      </c>
      <c r="O22" s="66" t="e">
        <f>#REF!</f>
        <v>#REF!</v>
      </c>
      <c r="P22" s="57" t="s">
        <v>285</v>
      </c>
      <c r="Q22" s="57"/>
      <c r="R22" s="57" t="s">
        <v>544</v>
      </c>
      <c r="S22" s="59">
        <v>2500000</v>
      </c>
      <c r="T22" s="59">
        <f t="shared" si="28"/>
        <v>2000000</v>
      </c>
      <c r="U22" s="59">
        <f t="shared" si="29"/>
        <v>1500000</v>
      </c>
      <c r="V22" s="65">
        <v>3500000</v>
      </c>
      <c r="W22" s="59">
        <f t="shared" si="30"/>
        <v>2800000</v>
      </c>
      <c r="X22" s="59">
        <f t="shared" si="27"/>
        <v>2100000</v>
      </c>
      <c r="Y22" s="60">
        <f t="shared" si="4"/>
        <v>140</v>
      </c>
      <c r="Z22" s="60">
        <f t="shared" si="5"/>
        <v>140</v>
      </c>
      <c r="AA22" s="60">
        <f t="shared" si="6"/>
        <v>140</v>
      </c>
      <c r="AB22" s="65">
        <v>3500000</v>
      </c>
      <c r="AC22" s="59">
        <f t="shared" si="7"/>
        <v>2000000</v>
      </c>
      <c r="AD22" s="59">
        <f t="shared" si="8"/>
        <v>1500000</v>
      </c>
      <c r="AE22" s="60">
        <f t="shared" si="9"/>
        <v>140</v>
      </c>
      <c r="AF22" s="60">
        <f t="shared" si="10"/>
        <v>100</v>
      </c>
      <c r="AG22" s="60">
        <f t="shared" si="11"/>
        <v>100</v>
      </c>
      <c r="AH22" s="61"/>
      <c r="AI22" s="61">
        <v>2991000</v>
      </c>
      <c r="AJ22" s="61">
        <v>4500000</v>
      </c>
      <c r="AK22" s="61">
        <v>5207000</v>
      </c>
      <c r="AL22" s="61">
        <v>4913000</v>
      </c>
      <c r="AM22" s="61">
        <v>4722000</v>
      </c>
      <c r="AN22" s="62">
        <f t="shared" si="0"/>
        <v>119.63999999999999</v>
      </c>
      <c r="AO22" s="62">
        <f t="shared" si="1"/>
        <v>180</v>
      </c>
      <c r="AP22" s="62">
        <f t="shared" si="2"/>
        <v>196.52</v>
      </c>
      <c r="AQ22" s="62">
        <v>3500000</v>
      </c>
      <c r="AR22" s="117">
        <f t="shared" si="3"/>
        <v>1750000</v>
      </c>
      <c r="AS22" s="117">
        <f t="shared" si="12"/>
        <v>1400000</v>
      </c>
      <c r="AT22" s="63">
        <f t="shared" si="13"/>
        <v>140</v>
      </c>
      <c r="AU22" s="63">
        <f t="shared" si="14"/>
        <v>87.5</v>
      </c>
      <c r="AV22" s="63">
        <f t="shared" si="15"/>
        <v>93.33333333333333</v>
      </c>
      <c r="AW22" s="3" t="s">
        <v>624</v>
      </c>
      <c r="AX22" s="3" t="s">
        <v>851</v>
      </c>
      <c r="AY22" s="2"/>
      <c r="AZ22" s="57" t="s">
        <v>373</v>
      </c>
      <c r="BA22" s="4"/>
      <c r="BB22" s="4"/>
      <c r="BC22" s="4"/>
      <c r="BD22" s="141">
        <f t="shared" si="16"/>
        <v>0</v>
      </c>
      <c r="BE22" s="4">
        <f t="shared" si="17"/>
        <v>0.8</v>
      </c>
      <c r="BF22" s="4">
        <f t="shared" si="18"/>
        <v>0.6</v>
      </c>
      <c r="BG22" s="141">
        <f t="shared" si="19"/>
        <v>-250000</v>
      </c>
      <c r="BH22" s="141">
        <f t="shared" si="20"/>
        <v>-100000</v>
      </c>
      <c r="BI22" s="4"/>
      <c r="BJ22" s="4"/>
      <c r="BK22" s="4"/>
      <c r="BL22" s="4"/>
      <c r="BM22" s="4"/>
      <c r="BN22" s="4"/>
    </row>
    <row r="23" spans="1:66" ht="56.25" customHeight="1">
      <c r="A23" s="3">
        <v>15</v>
      </c>
      <c r="B23" s="57" t="s">
        <v>967</v>
      </c>
      <c r="C23" s="57" t="s">
        <v>667</v>
      </c>
      <c r="D23" s="3">
        <v>10</v>
      </c>
      <c r="E23" s="57" t="s">
        <v>20</v>
      </c>
      <c r="F23" s="57"/>
      <c r="G23" s="57" t="s">
        <v>21</v>
      </c>
      <c r="H23" s="56">
        <v>1200000</v>
      </c>
      <c r="I23" s="56">
        <f t="shared" si="21"/>
        <v>960000</v>
      </c>
      <c r="J23" s="56">
        <f t="shared" si="22"/>
        <v>720000</v>
      </c>
      <c r="K23" s="56" t="s">
        <v>391</v>
      </c>
      <c r="L23" s="2"/>
      <c r="M23" s="2"/>
      <c r="N23" s="2"/>
      <c r="O23" s="58">
        <v>2500000</v>
      </c>
      <c r="P23" s="57" t="s">
        <v>20</v>
      </c>
      <c r="Q23" s="57"/>
      <c r="R23" s="57" t="s">
        <v>545</v>
      </c>
      <c r="S23" s="59">
        <v>1200000</v>
      </c>
      <c r="T23" s="59">
        <f t="shared" si="28"/>
        <v>960000</v>
      </c>
      <c r="U23" s="59">
        <f t="shared" si="29"/>
        <v>720000</v>
      </c>
      <c r="V23" s="59">
        <v>1500000</v>
      </c>
      <c r="W23" s="59">
        <f t="shared" si="30"/>
        <v>1200000</v>
      </c>
      <c r="X23" s="59">
        <f t="shared" si="27"/>
        <v>900000</v>
      </c>
      <c r="Y23" s="60">
        <f t="shared" si="4"/>
        <v>125</v>
      </c>
      <c r="Z23" s="60">
        <f t="shared" si="5"/>
        <v>125</v>
      </c>
      <c r="AA23" s="60">
        <f t="shared" si="6"/>
        <v>125</v>
      </c>
      <c r="AB23" s="59">
        <v>1500000</v>
      </c>
      <c r="AC23" s="59">
        <f t="shared" si="7"/>
        <v>960000</v>
      </c>
      <c r="AD23" s="59">
        <f t="shared" si="8"/>
        <v>720000</v>
      </c>
      <c r="AE23" s="60">
        <f t="shared" si="9"/>
        <v>125</v>
      </c>
      <c r="AF23" s="60">
        <f t="shared" si="10"/>
        <v>100</v>
      </c>
      <c r="AG23" s="60">
        <f t="shared" si="11"/>
        <v>100</v>
      </c>
      <c r="AH23" s="61"/>
      <c r="AI23" s="67"/>
      <c r="AJ23" s="61"/>
      <c r="AK23" s="61"/>
      <c r="AL23" s="61"/>
      <c r="AM23" s="61"/>
      <c r="AN23" s="62">
        <f t="shared" si="0"/>
        <v>0</v>
      </c>
      <c r="AO23" s="62">
        <f t="shared" si="1"/>
        <v>0</v>
      </c>
      <c r="AP23" s="62">
        <f t="shared" si="2"/>
        <v>0</v>
      </c>
      <c r="AQ23" s="62">
        <v>1500000</v>
      </c>
      <c r="AR23" s="117">
        <f t="shared" si="3"/>
        <v>750000</v>
      </c>
      <c r="AS23" s="117">
        <f t="shared" si="12"/>
        <v>600000</v>
      </c>
      <c r="AT23" s="63">
        <f t="shared" si="13"/>
        <v>125</v>
      </c>
      <c r="AU23" s="63">
        <f t="shared" si="14"/>
        <v>78.125</v>
      </c>
      <c r="AV23" s="63">
        <f t="shared" si="15"/>
        <v>83.33333333333334</v>
      </c>
      <c r="AW23" s="3" t="s">
        <v>624</v>
      </c>
      <c r="AX23" s="3" t="s">
        <v>849</v>
      </c>
      <c r="AY23" s="2"/>
      <c r="AZ23" s="4"/>
      <c r="BA23" s="4"/>
      <c r="BB23" s="4"/>
      <c r="BC23" s="4"/>
      <c r="BD23" s="141">
        <f t="shared" si="16"/>
        <v>0</v>
      </c>
      <c r="BE23" s="4">
        <f t="shared" si="17"/>
        <v>0.8</v>
      </c>
      <c r="BF23" s="4">
        <f t="shared" si="18"/>
        <v>0.6</v>
      </c>
      <c r="BG23" s="141">
        <f t="shared" si="19"/>
        <v>-210000</v>
      </c>
      <c r="BH23" s="141">
        <f t="shared" si="20"/>
        <v>-120000</v>
      </c>
      <c r="BI23" s="4"/>
      <c r="BJ23" s="4"/>
      <c r="BK23" s="4"/>
      <c r="BL23" s="4"/>
      <c r="BM23" s="4"/>
      <c r="BN23" s="4"/>
    </row>
    <row r="24" spans="1:66" ht="56.25" customHeight="1">
      <c r="A24" s="3">
        <v>16</v>
      </c>
      <c r="B24" s="57" t="s">
        <v>968</v>
      </c>
      <c r="C24" s="57" t="s">
        <v>668</v>
      </c>
      <c r="D24" s="3">
        <v>11</v>
      </c>
      <c r="E24" s="57" t="s">
        <v>22</v>
      </c>
      <c r="F24" s="57"/>
      <c r="G24" s="57" t="s">
        <v>23</v>
      </c>
      <c r="H24" s="56">
        <v>4000000</v>
      </c>
      <c r="I24" s="56">
        <f t="shared" si="21"/>
        <v>3200000</v>
      </c>
      <c r="J24" s="56">
        <f t="shared" si="22"/>
        <v>2400000</v>
      </c>
      <c r="K24" s="56" t="s">
        <v>391</v>
      </c>
      <c r="L24" s="2"/>
      <c r="M24" s="2"/>
      <c r="N24" s="2"/>
      <c r="O24" s="58">
        <v>6000000</v>
      </c>
      <c r="P24" s="57" t="s">
        <v>546</v>
      </c>
      <c r="Q24" s="57"/>
      <c r="R24" s="57" t="s">
        <v>547</v>
      </c>
      <c r="S24" s="59">
        <v>4000000</v>
      </c>
      <c r="T24" s="59">
        <f t="shared" si="28"/>
        <v>3200000</v>
      </c>
      <c r="U24" s="59">
        <f t="shared" si="29"/>
        <v>2400000</v>
      </c>
      <c r="V24" s="59">
        <v>4000000</v>
      </c>
      <c r="W24" s="59">
        <f t="shared" si="30"/>
        <v>3200000</v>
      </c>
      <c r="X24" s="59">
        <f t="shared" si="27"/>
        <v>2400000</v>
      </c>
      <c r="Y24" s="60">
        <f t="shared" si="4"/>
        <v>100</v>
      </c>
      <c r="Z24" s="60">
        <f t="shared" si="5"/>
        <v>100</v>
      </c>
      <c r="AA24" s="60">
        <f t="shared" si="6"/>
        <v>100</v>
      </c>
      <c r="AB24" s="59">
        <v>4000000</v>
      </c>
      <c r="AC24" s="59">
        <f t="shared" si="7"/>
        <v>3200000</v>
      </c>
      <c r="AD24" s="59">
        <f t="shared" si="8"/>
        <v>2400000</v>
      </c>
      <c r="AE24" s="60">
        <f t="shared" si="9"/>
        <v>100</v>
      </c>
      <c r="AF24" s="60">
        <f t="shared" si="10"/>
        <v>100</v>
      </c>
      <c r="AG24" s="60">
        <f t="shared" si="11"/>
        <v>100</v>
      </c>
      <c r="AH24" s="61"/>
      <c r="AI24" s="61"/>
      <c r="AJ24" s="61"/>
      <c r="AK24" s="61"/>
      <c r="AL24" s="61"/>
      <c r="AM24" s="61"/>
      <c r="AN24" s="62">
        <f t="shared" si="0"/>
        <v>0</v>
      </c>
      <c r="AO24" s="62">
        <f t="shared" si="1"/>
        <v>0</v>
      </c>
      <c r="AP24" s="62">
        <f t="shared" si="2"/>
        <v>0</v>
      </c>
      <c r="AQ24" s="62">
        <v>4000000</v>
      </c>
      <c r="AR24" s="117">
        <f t="shared" si="3"/>
        <v>2000000</v>
      </c>
      <c r="AS24" s="117">
        <f t="shared" si="12"/>
        <v>1600000</v>
      </c>
      <c r="AT24" s="63">
        <f t="shared" si="13"/>
        <v>100</v>
      </c>
      <c r="AU24" s="63">
        <f t="shared" si="14"/>
        <v>62.5</v>
      </c>
      <c r="AV24" s="63">
        <f t="shared" si="15"/>
        <v>66.66666666666666</v>
      </c>
      <c r="AW24" s="3" t="s">
        <v>625</v>
      </c>
      <c r="AX24" s="3" t="s">
        <v>827</v>
      </c>
      <c r="AY24" s="2"/>
      <c r="AZ24" s="4"/>
      <c r="BA24" s="4"/>
      <c r="BB24" s="4"/>
      <c r="BC24" s="4"/>
      <c r="BD24" s="141">
        <f t="shared" si="16"/>
        <v>0</v>
      </c>
      <c r="BE24" s="4">
        <f t="shared" si="17"/>
        <v>0.8</v>
      </c>
      <c r="BF24" s="4">
        <f t="shared" si="18"/>
        <v>0.6</v>
      </c>
      <c r="BG24" s="4"/>
      <c r="BH24" s="141">
        <f t="shared" si="20"/>
        <v>-800000</v>
      </c>
      <c r="BI24" s="4"/>
      <c r="BJ24" s="4"/>
      <c r="BK24" s="4"/>
      <c r="BL24" s="4"/>
      <c r="BM24" s="4"/>
      <c r="BN24" s="4"/>
    </row>
    <row r="25" spans="1:66" ht="41.25" customHeight="1">
      <c r="A25" s="3">
        <v>17</v>
      </c>
      <c r="B25" s="57" t="s">
        <v>924</v>
      </c>
      <c r="C25" s="57" t="s">
        <v>702</v>
      </c>
      <c r="D25" s="3">
        <v>12</v>
      </c>
      <c r="E25" s="57" t="s">
        <v>287</v>
      </c>
      <c r="F25" s="57"/>
      <c r="G25" s="2" t="s">
        <v>289</v>
      </c>
      <c r="H25" s="56">
        <v>2000000</v>
      </c>
      <c r="I25" s="56">
        <f t="shared" si="21"/>
        <v>1600000</v>
      </c>
      <c r="J25" s="56">
        <f t="shared" si="22"/>
        <v>1200000</v>
      </c>
      <c r="K25" s="56"/>
      <c r="L25" s="2"/>
      <c r="M25" s="2"/>
      <c r="N25" s="2" t="s">
        <v>263</v>
      </c>
      <c r="O25" s="58">
        <v>3000000</v>
      </c>
      <c r="P25" s="57" t="s">
        <v>548</v>
      </c>
      <c r="Q25" s="57"/>
      <c r="R25" s="57" t="s">
        <v>289</v>
      </c>
      <c r="S25" s="59">
        <v>2000000</v>
      </c>
      <c r="T25" s="59">
        <f t="shared" si="28"/>
        <v>1600000</v>
      </c>
      <c r="U25" s="59">
        <f t="shared" si="29"/>
        <v>1200000</v>
      </c>
      <c r="V25" s="65">
        <v>3000000</v>
      </c>
      <c r="W25" s="59">
        <f t="shared" si="30"/>
        <v>2400000</v>
      </c>
      <c r="X25" s="59">
        <f t="shared" si="27"/>
        <v>1800000</v>
      </c>
      <c r="Y25" s="60">
        <f t="shared" si="4"/>
        <v>150</v>
      </c>
      <c r="Z25" s="60">
        <f t="shared" si="5"/>
        <v>150</v>
      </c>
      <c r="AA25" s="60">
        <f t="shared" si="6"/>
        <v>150</v>
      </c>
      <c r="AB25" s="65">
        <v>3000000</v>
      </c>
      <c r="AC25" s="59">
        <f t="shared" si="7"/>
        <v>1600000</v>
      </c>
      <c r="AD25" s="59">
        <f t="shared" si="8"/>
        <v>1200000</v>
      </c>
      <c r="AE25" s="60">
        <f t="shared" si="9"/>
        <v>150</v>
      </c>
      <c r="AF25" s="60">
        <f t="shared" si="10"/>
        <v>100</v>
      </c>
      <c r="AG25" s="60">
        <f t="shared" si="11"/>
        <v>100</v>
      </c>
      <c r="AH25" s="61"/>
      <c r="AI25" s="61"/>
      <c r="AJ25" s="61"/>
      <c r="AK25" s="61"/>
      <c r="AL25" s="61"/>
      <c r="AM25" s="61"/>
      <c r="AN25" s="62">
        <f t="shared" si="0"/>
        <v>0</v>
      </c>
      <c r="AO25" s="62">
        <f t="shared" si="1"/>
        <v>0</v>
      </c>
      <c r="AP25" s="62">
        <f t="shared" si="2"/>
        <v>0</v>
      </c>
      <c r="AQ25" s="62">
        <v>3000000</v>
      </c>
      <c r="AR25" s="117">
        <f t="shared" si="3"/>
        <v>1500000</v>
      </c>
      <c r="AS25" s="117">
        <f t="shared" si="12"/>
        <v>1200000</v>
      </c>
      <c r="AT25" s="63">
        <f t="shared" si="13"/>
        <v>150</v>
      </c>
      <c r="AU25" s="63">
        <f t="shared" si="14"/>
        <v>93.75</v>
      </c>
      <c r="AV25" s="63">
        <f t="shared" si="15"/>
        <v>100</v>
      </c>
      <c r="AW25" s="3" t="s">
        <v>356</v>
      </c>
      <c r="AX25" s="3" t="s">
        <v>852</v>
      </c>
      <c r="AY25" s="2"/>
      <c r="AZ25" s="4"/>
      <c r="BA25" s="4"/>
      <c r="BB25" s="4"/>
      <c r="BC25" s="4"/>
      <c r="BD25" s="141">
        <f t="shared" si="16"/>
        <v>0</v>
      </c>
      <c r="BE25" s="4">
        <f t="shared" si="17"/>
        <v>0.8</v>
      </c>
      <c r="BF25" s="4">
        <f t="shared" si="18"/>
        <v>0.6</v>
      </c>
      <c r="BG25" s="141">
        <f>AR25-T25</f>
        <v>-100000</v>
      </c>
      <c r="BH25" s="141">
        <f t="shared" si="20"/>
        <v>0</v>
      </c>
      <c r="BI25" s="4"/>
      <c r="BJ25" s="4"/>
      <c r="BK25" s="4"/>
      <c r="BL25" s="4"/>
      <c r="BM25" s="4"/>
      <c r="BN25" s="4"/>
    </row>
    <row r="26" spans="1:66" ht="45" customHeight="1">
      <c r="A26" s="3">
        <v>18</v>
      </c>
      <c r="B26" s="57" t="s">
        <v>925</v>
      </c>
      <c r="C26" s="57" t="s">
        <v>703</v>
      </c>
      <c r="D26" s="3">
        <v>13</v>
      </c>
      <c r="E26" s="57" t="s">
        <v>288</v>
      </c>
      <c r="F26" s="57"/>
      <c r="G26" s="2" t="s">
        <v>290</v>
      </c>
      <c r="H26" s="56">
        <v>2000000</v>
      </c>
      <c r="I26" s="56">
        <f t="shared" si="21"/>
        <v>1600000</v>
      </c>
      <c r="J26" s="56">
        <f t="shared" si="22"/>
        <v>1200000</v>
      </c>
      <c r="K26" s="56"/>
      <c r="L26" s="2"/>
      <c r="M26" s="2"/>
      <c r="N26" s="2" t="s">
        <v>263</v>
      </c>
      <c r="O26" s="58">
        <v>3000000</v>
      </c>
      <c r="P26" s="57" t="s">
        <v>549</v>
      </c>
      <c r="Q26" s="57"/>
      <c r="R26" s="57" t="s">
        <v>290</v>
      </c>
      <c r="S26" s="59">
        <v>2000000</v>
      </c>
      <c r="T26" s="59">
        <f t="shared" si="28"/>
        <v>1600000</v>
      </c>
      <c r="U26" s="59">
        <f t="shared" si="29"/>
        <v>1200000</v>
      </c>
      <c r="V26" s="65">
        <v>3500000</v>
      </c>
      <c r="W26" s="59">
        <f t="shared" si="30"/>
        <v>2800000</v>
      </c>
      <c r="X26" s="59">
        <f t="shared" si="27"/>
        <v>2100000</v>
      </c>
      <c r="Y26" s="60">
        <f t="shared" si="4"/>
        <v>175</v>
      </c>
      <c r="Z26" s="60">
        <f t="shared" si="5"/>
        <v>175</v>
      </c>
      <c r="AA26" s="60">
        <f t="shared" si="6"/>
        <v>175</v>
      </c>
      <c r="AB26" s="65">
        <v>3500000</v>
      </c>
      <c r="AC26" s="59">
        <f t="shared" si="7"/>
        <v>1600000</v>
      </c>
      <c r="AD26" s="59">
        <f t="shared" si="8"/>
        <v>1200000</v>
      </c>
      <c r="AE26" s="60">
        <f t="shared" si="9"/>
        <v>175</v>
      </c>
      <c r="AF26" s="60">
        <f t="shared" si="10"/>
        <v>100</v>
      </c>
      <c r="AG26" s="60">
        <f t="shared" si="11"/>
        <v>100</v>
      </c>
      <c r="AH26" s="61"/>
      <c r="AI26" s="61"/>
      <c r="AJ26" s="61"/>
      <c r="AK26" s="61"/>
      <c r="AL26" s="61"/>
      <c r="AM26" s="61"/>
      <c r="AN26" s="62">
        <f t="shared" si="0"/>
        <v>0</v>
      </c>
      <c r="AO26" s="62">
        <f t="shared" si="1"/>
        <v>0</v>
      </c>
      <c r="AP26" s="62">
        <f t="shared" si="2"/>
        <v>0</v>
      </c>
      <c r="AQ26" s="62">
        <v>3000000</v>
      </c>
      <c r="AR26" s="117">
        <f t="shared" si="3"/>
        <v>1500000</v>
      </c>
      <c r="AS26" s="117">
        <f t="shared" si="12"/>
        <v>1200000</v>
      </c>
      <c r="AT26" s="63">
        <f t="shared" si="13"/>
        <v>150</v>
      </c>
      <c r="AU26" s="63">
        <f t="shared" si="14"/>
        <v>93.75</v>
      </c>
      <c r="AV26" s="63">
        <f t="shared" si="15"/>
        <v>100</v>
      </c>
      <c r="AW26" s="3" t="s">
        <v>356</v>
      </c>
      <c r="AX26" s="3" t="s">
        <v>852</v>
      </c>
      <c r="AY26" s="2"/>
      <c r="AZ26" s="4"/>
      <c r="BA26" s="4"/>
      <c r="BB26" s="4"/>
      <c r="BC26" s="4"/>
      <c r="BD26" s="141">
        <f t="shared" si="16"/>
        <v>-500000</v>
      </c>
      <c r="BE26" s="4">
        <f t="shared" si="17"/>
        <v>0.8</v>
      </c>
      <c r="BF26" s="4">
        <f t="shared" si="18"/>
        <v>0.6</v>
      </c>
      <c r="BG26" s="141">
        <f>AR26-T26</f>
        <v>-100000</v>
      </c>
      <c r="BH26" s="141">
        <f t="shared" si="20"/>
        <v>0</v>
      </c>
      <c r="BI26" s="4"/>
      <c r="BJ26" s="4"/>
      <c r="BK26" s="4"/>
      <c r="BL26" s="4"/>
      <c r="BM26" s="4"/>
      <c r="BN26" s="4"/>
    </row>
    <row r="27" spans="1:66" ht="32.25" customHeight="1">
      <c r="A27" s="3"/>
      <c r="B27" s="57" t="s">
        <v>969</v>
      </c>
      <c r="C27" s="57" t="s">
        <v>669</v>
      </c>
      <c r="D27" s="3">
        <v>14</v>
      </c>
      <c r="E27" s="57" t="s">
        <v>24</v>
      </c>
      <c r="F27" s="57"/>
      <c r="G27" s="57" t="s">
        <v>23</v>
      </c>
      <c r="H27" s="56">
        <v>4000000</v>
      </c>
      <c r="I27" s="56">
        <f t="shared" si="21"/>
        <v>3200000</v>
      </c>
      <c r="J27" s="56">
        <f t="shared" si="22"/>
        <v>2400000</v>
      </c>
      <c r="K27" s="56" t="s">
        <v>391</v>
      </c>
      <c r="L27" s="2"/>
      <c r="M27" s="2"/>
      <c r="N27" s="2"/>
      <c r="O27" s="58">
        <v>6000000</v>
      </c>
      <c r="P27" s="152" t="s">
        <v>550</v>
      </c>
      <c r="Q27" s="57"/>
      <c r="R27" s="57" t="s">
        <v>502</v>
      </c>
      <c r="S27" s="59">
        <v>4000000</v>
      </c>
      <c r="T27" s="59">
        <f t="shared" si="28"/>
        <v>3200000</v>
      </c>
      <c r="U27" s="59">
        <f t="shared" si="29"/>
        <v>2400000</v>
      </c>
      <c r="V27" s="65"/>
      <c r="W27" s="59"/>
      <c r="X27" s="59"/>
      <c r="Y27" s="60"/>
      <c r="Z27" s="60"/>
      <c r="AA27" s="60"/>
      <c r="AB27" s="60"/>
      <c r="AC27" s="59"/>
      <c r="AD27" s="59"/>
      <c r="AE27" s="60"/>
      <c r="AF27" s="60"/>
      <c r="AG27" s="60"/>
      <c r="AH27" s="61"/>
      <c r="AI27" s="61">
        <v>2500000</v>
      </c>
      <c r="AJ27" s="61"/>
      <c r="AK27" s="61"/>
      <c r="AL27" s="61"/>
      <c r="AM27" s="61"/>
      <c r="AN27" s="62">
        <f t="shared" si="0"/>
        <v>62.5</v>
      </c>
      <c r="AO27" s="62">
        <f t="shared" si="1"/>
        <v>0</v>
      </c>
      <c r="AP27" s="62">
        <f t="shared" si="2"/>
        <v>0</v>
      </c>
      <c r="AQ27" s="62"/>
      <c r="AR27" s="62"/>
      <c r="AS27" s="62"/>
      <c r="AT27" s="63"/>
      <c r="AU27" s="63"/>
      <c r="AV27" s="63"/>
      <c r="AW27" s="159" t="s">
        <v>828</v>
      </c>
      <c r="AX27" s="159" t="s">
        <v>829</v>
      </c>
      <c r="AY27" s="2"/>
      <c r="AZ27" s="4"/>
      <c r="BA27" s="4"/>
      <c r="BB27" s="4"/>
      <c r="BC27" s="4"/>
      <c r="BD27" s="141">
        <f t="shared" si="16"/>
        <v>0</v>
      </c>
      <c r="BE27" s="4">
        <f t="shared" si="17"/>
        <v>0.8</v>
      </c>
      <c r="BF27" s="4">
        <f t="shared" si="18"/>
        <v>0.6</v>
      </c>
      <c r="BG27" s="141">
        <f>AR27-T27</f>
        <v>-3200000</v>
      </c>
      <c r="BH27" s="141">
        <f t="shared" si="20"/>
        <v>-2400000</v>
      </c>
      <c r="BI27" s="4"/>
      <c r="BJ27" s="4"/>
      <c r="BK27" s="4"/>
      <c r="BL27" s="4"/>
      <c r="BM27" s="4"/>
      <c r="BN27" s="4"/>
    </row>
    <row r="28" spans="1:66" ht="32.25" customHeight="1">
      <c r="A28" s="3">
        <v>19</v>
      </c>
      <c r="B28" s="57"/>
      <c r="C28" s="57"/>
      <c r="D28" s="3"/>
      <c r="E28" s="57"/>
      <c r="F28" s="57"/>
      <c r="G28" s="57"/>
      <c r="H28" s="56"/>
      <c r="I28" s="56"/>
      <c r="J28" s="56"/>
      <c r="K28" s="56"/>
      <c r="L28" s="2"/>
      <c r="M28" s="2"/>
      <c r="N28" s="2"/>
      <c r="O28" s="58"/>
      <c r="P28" s="152"/>
      <c r="Q28" s="57"/>
      <c r="R28" s="57" t="s">
        <v>498</v>
      </c>
      <c r="S28" s="59"/>
      <c r="T28" s="59"/>
      <c r="U28" s="59"/>
      <c r="V28" s="61">
        <v>5000000</v>
      </c>
      <c r="W28" s="59">
        <f>V28*0.8</f>
        <v>4000000</v>
      </c>
      <c r="X28" s="59">
        <f>V28*0.6</f>
        <v>3000000</v>
      </c>
      <c r="Y28" s="60"/>
      <c r="Z28" s="60"/>
      <c r="AA28" s="60"/>
      <c r="AB28" s="61">
        <v>5000000</v>
      </c>
      <c r="AC28" s="59">
        <f>AB28*0.8</f>
        <v>4000000</v>
      </c>
      <c r="AD28" s="59">
        <f>AB28*0.6</f>
        <v>3000000</v>
      </c>
      <c r="AE28" s="60"/>
      <c r="AF28" s="60"/>
      <c r="AG28" s="60"/>
      <c r="AH28" s="61"/>
      <c r="AI28" s="61"/>
      <c r="AJ28" s="61"/>
      <c r="AK28" s="61"/>
      <c r="AL28" s="61"/>
      <c r="AM28" s="61"/>
      <c r="AN28" s="62"/>
      <c r="AO28" s="62"/>
      <c r="AP28" s="62"/>
      <c r="AQ28" s="62">
        <v>5000000</v>
      </c>
      <c r="AR28" s="117">
        <f aca="true" t="shared" si="31" ref="AR28:AR33">ROUND(AQ28*50%,-3)</f>
        <v>2500000</v>
      </c>
      <c r="AS28" s="117">
        <f aca="true" t="shared" si="32" ref="AS28:AS33">ROUND(AQ28*40%,-3)</f>
        <v>2000000</v>
      </c>
      <c r="AT28" s="118" t="s">
        <v>894</v>
      </c>
      <c r="AU28" s="63"/>
      <c r="AV28" s="63"/>
      <c r="AW28" s="159"/>
      <c r="AX28" s="159"/>
      <c r="AY28" s="2"/>
      <c r="AZ28" s="4"/>
      <c r="BA28" s="4"/>
      <c r="BB28" s="4"/>
      <c r="BC28" s="4"/>
      <c r="BD28" s="141">
        <f t="shared" si="16"/>
        <v>0</v>
      </c>
      <c r="BE28" s="4" t="e">
        <f t="shared" si="17"/>
        <v>#DIV/0!</v>
      </c>
      <c r="BF28" s="4" t="e">
        <f t="shared" si="18"/>
        <v>#DIV/0!</v>
      </c>
      <c r="BG28" s="4"/>
      <c r="BH28" s="141">
        <f t="shared" si="20"/>
        <v>2000000</v>
      </c>
      <c r="BI28" s="4"/>
      <c r="BJ28" s="4"/>
      <c r="BK28" s="4"/>
      <c r="BL28" s="4"/>
      <c r="BM28" s="4"/>
      <c r="BN28" s="4"/>
    </row>
    <row r="29" spans="1:66" ht="34.5" customHeight="1">
      <c r="A29" s="3">
        <v>20</v>
      </c>
      <c r="B29" s="57"/>
      <c r="C29" s="57"/>
      <c r="D29" s="3"/>
      <c r="E29" s="57"/>
      <c r="F29" s="57"/>
      <c r="G29" s="57"/>
      <c r="H29" s="56"/>
      <c r="I29" s="56"/>
      <c r="J29" s="56"/>
      <c r="K29" s="56"/>
      <c r="L29" s="2"/>
      <c r="M29" s="2"/>
      <c r="N29" s="2"/>
      <c r="O29" s="58"/>
      <c r="P29" s="152"/>
      <c r="Q29" s="57"/>
      <c r="R29" s="57" t="s">
        <v>499</v>
      </c>
      <c r="S29" s="59"/>
      <c r="T29" s="59"/>
      <c r="U29" s="59"/>
      <c r="V29" s="61">
        <v>4500000</v>
      </c>
      <c r="W29" s="59">
        <f>V29*0.8</f>
        <v>3600000</v>
      </c>
      <c r="X29" s="59">
        <f>V29*0.6</f>
        <v>2700000</v>
      </c>
      <c r="Y29" s="60"/>
      <c r="Z29" s="60"/>
      <c r="AA29" s="60"/>
      <c r="AB29" s="61">
        <v>4500000</v>
      </c>
      <c r="AC29" s="59">
        <f>AB29*0.8</f>
        <v>3600000</v>
      </c>
      <c r="AD29" s="59">
        <f>AB29*0.6</f>
        <v>2700000</v>
      </c>
      <c r="AE29" s="60"/>
      <c r="AF29" s="60"/>
      <c r="AG29" s="60"/>
      <c r="AH29" s="61"/>
      <c r="AI29" s="61"/>
      <c r="AJ29" s="61"/>
      <c r="AK29" s="61"/>
      <c r="AL29" s="61"/>
      <c r="AM29" s="61"/>
      <c r="AN29" s="62"/>
      <c r="AO29" s="62"/>
      <c r="AP29" s="62"/>
      <c r="AQ29" s="62">
        <v>4500000</v>
      </c>
      <c r="AR29" s="117">
        <f t="shared" si="31"/>
        <v>2250000</v>
      </c>
      <c r="AS29" s="117">
        <f t="shared" si="32"/>
        <v>1800000</v>
      </c>
      <c r="AT29" s="118" t="s">
        <v>894</v>
      </c>
      <c r="AU29" s="63"/>
      <c r="AV29" s="63"/>
      <c r="AW29" s="159"/>
      <c r="AX29" s="159"/>
      <c r="AY29" s="2"/>
      <c r="AZ29" s="4"/>
      <c r="BA29" s="4"/>
      <c r="BB29" s="4"/>
      <c r="BC29" s="4"/>
      <c r="BD29" s="141">
        <f t="shared" si="16"/>
        <v>0</v>
      </c>
      <c r="BE29" s="4" t="e">
        <f t="shared" si="17"/>
        <v>#DIV/0!</v>
      </c>
      <c r="BF29" s="4" t="e">
        <f t="shared" si="18"/>
        <v>#DIV/0!</v>
      </c>
      <c r="BG29" s="4"/>
      <c r="BH29" s="141">
        <f t="shared" si="20"/>
        <v>1800000</v>
      </c>
      <c r="BI29" s="4"/>
      <c r="BJ29" s="4"/>
      <c r="BK29" s="4"/>
      <c r="BL29" s="4"/>
      <c r="BM29" s="4"/>
      <c r="BN29" s="4"/>
    </row>
    <row r="30" spans="1:66" ht="62.25" customHeight="1">
      <c r="A30" s="3">
        <v>21</v>
      </c>
      <c r="B30" s="57" t="s">
        <v>970</v>
      </c>
      <c r="C30" s="57" t="s">
        <v>670</v>
      </c>
      <c r="D30" s="3">
        <v>15</v>
      </c>
      <c r="E30" s="57" t="s">
        <v>25</v>
      </c>
      <c r="F30" s="57"/>
      <c r="G30" s="57" t="s">
        <v>26</v>
      </c>
      <c r="H30" s="56">
        <v>4000000</v>
      </c>
      <c r="I30" s="56">
        <f t="shared" si="21"/>
        <v>3200000</v>
      </c>
      <c r="J30" s="56">
        <f t="shared" si="22"/>
        <v>2400000</v>
      </c>
      <c r="K30" s="56" t="s">
        <v>391</v>
      </c>
      <c r="L30" s="2"/>
      <c r="M30" s="2"/>
      <c r="N30" s="2"/>
      <c r="O30" s="58">
        <v>6000000</v>
      </c>
      <c r="P30" s="57" t="s">
        <v>551</v>
      </c>
      <c r="Q30" s="57"/>
      <c r="R30" s="57" t="s">
        <v>552</v>
      </c>
      <c r="S30" s="59">
        <v>4000000</v>
      </c>
      <c r="T30" s="59">
        <f t="shared" si="28"/>
        <v>3200000</v>
      </c>
      <c r="U30" s="59">
        <f t="shared" si="29"/>
        <v>2400000</v>
      </c>
      <c r="V30" s="65">
        <v>5000000</v>
      </c>
      <c r="W30" s="59">
        <f t="shared" si="30"/>
        <v>4000000</v>
      </c>
      <c r="X30" s="59">
        <f t="shared" si="27"/>
        <v>3000000</v>
      </c>
      <c r="Y30" s="60">
        <f t="shared" si="4"/>
        <v>125</v>
      </c>
      <c r="Z30" s="60">
        <f t="shared" si="5"/>
        <v>125</v>
      </c>
      <c r="AA30" s="60">
        <f t="shared" si="6"/>
        <v>125</v>
      </c>
      <c r="AB30" s="65">
        <v>5000000</v>
      </c>
      <c r="AC30" s="59">
        <f t="shared" si="7"/>
        <v>3200000</v>
      </c>
      <c r="AD30" s="59">
        <f t="shared" si="8"/>
        <v>2400000</v>
      </c>
      <c r="AE30" s="60">
        <f t="shared" si="9"/>
        <v>125</v>
      </c>
      <c r="AF30" s="60">
        <f t="shared" si="10"/>
        <v>100</v>
      </c>
      <c r="AG30" s="60">
        <f t="shared" si="11"/>
        <v>100</v>
      </c>
      <c r="AH30" s="61"/>
      <c r="AI30" s="61"/>
      <c r="AJ30" s="61"/>
      <c r="AK30" s="61"/>
      <c r="AL30" s="61"/>
      <c r="AM30" s="61"/>
      <c r="AN30" s="62">
        <f t="shared" si="0"/>
        <v>0</v>
      </c>
      <c r="AO30" s="62">
        <f t="shared" si="1"/>
        <v>0</v>
      </c>
      <c r="AP30" s="62">
        <f t="shared" si="2"/>
        <v>0</v>
      </c>
      <c r="AQ30" s="62">
        <v>5000000</v>
      </c>
      <c r="AR30" s="117">
        <f t="shared" si="31"/>
        <v>2500000</v>
      </c>
      <c r="AS30" s="117">
        <f t="shared" si="32"/>
        <v>2000000</v>
      </c>
      <c r="AT30" s="63">
        <f t="shared" si="13"/>
        <v>125</v>
      </c>
      <c r="AU30" s="63">
        <f t="shared" si="14"/>
        <v>78.125</v>
      </c>
      <c r="AV30" s="63">
        <f t="shared" si="15"/>
        <v>83.33333333333334</v>
      </c>
      <c r="AW30" s="3" t="s">
        <v>626</v>
      </c>
      <c r="AX30" s="3" t="s">
        <v>853</v>
      </c>
      <c r="AY30" s="2"/>
      <c r="AZ30" s="4"/>
      <c r="BA30" s="4"/>
      <c r="BB30" s="4"/>
      <c r="BC30" s="4"/>
      <c r="BD30" s="141">
        <f t="shared" si="16"/>
        <v>0</v>
      </c>
      <c r="BE30" s="4">
        <f t="shared" si="17"/>
        <v>0.8</v>
      </c>
      <c r="BF30" s="4">
        <f t="shared" si="18"/>
        <v>0.6</v>
      </c>
      <c r="BG30" s="141">
        <f>AR30-T30</f>
        <v>-700000</v>
      </c>
      <c r="BH30" s="141">
        <f t="shared" si="20"/>
        <v>-400000</v>
      </c>
      <c r="BI30" s="4"/>
      <c r="BJ30" s="4"/>
      <c r="BK30" s="4"/>
      <c r="BL30" s="4"/>
      <c r="BM30" s="4"/>
      <c r="BN30" s="4"/>
    </row>
    <row r="31" spans="1:66" ht="83.25">
      <c r="A31" s="3">
        <v>22</v>
      </c>
      <c r="B31" s="57" t="s">
        <v>926</v>
      </c>
      <c r="C31" s="57" t="s">
        <v>704</v>
      </c>
      <c r="D31" s="3">
        <v>16</v>
      </c>
      <c r="E31" s="57" t="s">
        <v>291</v>
      </c>
      <c r="F31" s="57"/>
      <c r="G31" s="2" t="s">
        <v>293</v>
      </c>
      <c r="H31" s="56">
        <v>3000000</v>
      </c>
      <c r="I31" s="56">
        <f t="shared" si="21"/>
        <v>2400000</v>
      </c>
      <c r="J31" s="56">
        <f t="shared" si="22"/>
        <v>1800000</v>
      </c>
      <c r="K31" s="56"/>
      <c r="L31" s="2"/>
      <c r="M31" s="2"/>
      <c r="N31" s="2" t="s">
        <v>263</v>
      </c>
      <c r="O31" s="58">
        <v>4500000</v>
      </c>
      <c r="P31" s="57" t="s">
        <v>291</v>
      </c>
      <c r="Q31" s="57"/>
      <c r="R31" s="57" t="s">
        <v>553</v>
      </c>
      <c r="S31" s="59">
        <v>3000000</v>
      </c>
      <c r="T31" s="59">
        <f t="shared" si="28"/>
        <v>2400000</v>
      </c>
      <c r="U31" s="59">
        <f t="shared" si="29"/>
        <v>1800000</v>
      </c>
      <c r="V31" s="65">
        <v>4000000</v>
      </c>
      <c r="W31" s="59">
        <f t="shared" si="30"/>
        <v>3200000</v>
      </c>
      <c r="X31" s="59">
        <f t="shared" si="27"/>
        <v>2400000</v>
      </c>
      <c r="Y31" s="60">
        <f t="shared" si="4"/>
        <v>133.33333333333331</v>
      </c>
      <c r="Z31" s="60">
        <f t="shared" si="5"/>
        <v>133.33333333333331</v>
      </c>
      <c r="AA31" s="60">
        <f t="shared" si="6"/>
        <v>133.33333333333331</v>
      </c>
      <c r="AB31" s="65">
        <v>4000000</v>
      </c>
      <c r="AC31" s="59">
        <f t="shared" si="7"/>
        <v>2400000</v>
      </c>
      <c r="AD31" s="59">
        <f t="shared" si="8"/>
        <v>1800000</v>
      </c>
      <c r="AE31" s="60">
        <f t="shared" si="9"/>
        <v>133.33333333333331</v>
      </c>
      <c r="AF31" s="60">
        <f t="shared" si="10"/>
        <v>100</v>
      </c>
      <c r="AG31" s="60">
        <f t="shared" si="11"/>
        <v>100</v>
      </c>
      <c r="AH31" s="61"/>
      <c r="AI31" s="61"/>
      <c r="AJ31" s="61"/>
      <c r="AK31" s="61"/>
      <c r="AL31" s="61"/>
      <c r="AM31" s="61"/>
      <c r="AN31" s="62">
        <f t="shared" si="0"/>
        <v>0</v>
      </c>
      <c r="AO31" s="62">
        <f t="shared" si="1"/>
        <v>0</v>
      </c>
      <c r="AP31" s="62">
        <f t="shared" si="2"/>
        <v>0</v>
      </c>
      <c r="AQ31" s="62">
        <v>3500000</v>
      </c>
      <c r="AR31" s="117">
        <f t="shared" si="31"/>
        <v>1750000</v>
      </c>
      <c r="AS31" s="117">
        <f t="shared" si="32"/>
        <v>1400000</v>
      </c>
      <c r="AT31" s="63">
        <f t="shared" si="13"/>
        <v>116.66666666666667</v>
      </c>
      <c r="AU31" s="63">
        <f t="shared" si="14"/>
        <v>72.91666666666666</v>
      </c>
      <c r="AV31" s="63">
        <f t="shared" si="15"/>
        <v>77.77777777777779</v>
      </c>
      <c r="AW31" s="3" t="s">
        <v>624</v>
      </c>
      <c r="AX31" s="3" t="s">
        <v>854</v>
      </c>
      <c r="AY31" s="2"/>
      <c r="AZ31" s="4"/>
      <c r="BA31" s="4"/>
      <c r="BB31" s="4"/>
      <c r="BC31" s="4"/>
      <c r="BD31" s="141">
        <f t="shared" si="16"/>
        <v>-500000</v>
      </c>
      <c r="BE31" s="4">
        <f t="shared" si="17"/>
        <v>0.8</v>
      </c>
      <c r="BF31" s="4">
        <f t="shared" si="18"/>
        <v>0.6</v>
      </c>
      <c r="BG31" s="141">
        <f>AR31-T31</f>
        <v>-650000</v>
      </c>
      <c r="BH31" s="141">
        <f t="shared" si="20"/>
        <v>-400000</v>
      </c>
      <c r="BI31" s="4"/>
      <c r="BJ31" s="4"/>
      <c r="BK31" s="4"/>
      <c r="BL31" s="4"/>
      <c r="BM31" s="4"/>
      <c r="BN31" s="4"/>
    </row>
    <row r="32" spans="1:66" ht="53.25" customHeight="1">
      <c r="A32" s="3">
        <v>23</v>
      </c>
      <c r="B32" s="57" t="s">
        <v>971</v>
      </c>
      <c r="C32" s="57" t="s">
        <v>671</v>
      </c>
      <c r="D32" s="3">
        <v>17</v>
      </c>
      <c r="E32" s="57" t="s">
        <v>27</v>
      </c>
      <c r="F32" s="57"/>
      <c r="G32" s="57" t="s">
        <v>28</v>
      </c>
      <c r="H32" s="56">
        <v>4000000</v>
      </c>
      <c r="I32" s="56">
        <f t="shared" si="21"/>
        <v>3200000</v>
      </c>
      <c r="J32" s="56">
        <f t="shared" si="22"/>
        <v>2400000</v>
      </c>
      <c r="K32" s="56" t="s">
        <v>391</v>
      </c>
      <c r="L32" s="2"/>
      <c r="M32" s="2"/>
      <c r="N32" s="2"/>
      <c r="O32" s="58">
        <v>6000000</v>
      </c>
      <c r="P32" s="57" t="s">
        <v>554</v>
      </c>
      <c r="Q32" s="57"/>
      <c r="R32" s="57" t="s">
        <v>555</v>
      </c>
      <c r="S32" s="59">
        <v>4000000</v>
      </c>
      <c r="T32" s="59">
        <f t="shared" si="28"/>
        <v>3200000</v>
      </c>
      <c r="U32" s="59">
        <f t="shared" si="29"/>
        <v>2400000</v>
      </c>
      <c r="V32" s="65">
        <v>5000000</v>
      </c>
      <c r="W32" s="59">
        <f t="shared" si="30"/>
        <v>4000000</v>
      </c>
      <c r="X32" s="59">
        <f t="shared" si="27"/>
        <v>3000000</v>
      </c>
      <c r="Y32" s="60">
        <f t="shared" si="4"/>
        <v>125</v>
      </c>
      <c r="Z32" s="60">
        <f t="shared" si="5"/>
        <v>125</v>
      </c>
      <c r="AA32" s="60">
        <f t="shared" si="6"/>
        <v>125</v>
      </c>
      <c r="AB32" s="65">
        <v>5000000</v>
      </c>
      <c r="AC32" s="59">
        <f t="shared" si="7"/>
        <v>3200000</v>
      </c>
      <c r="AD32" s="59">
        <f t="shared" si="8"/>
        <v>2400000</v>
      </c>
      <c r="AE32" s="60">
        <f t="shared" si="9"/>
        <v>125</v>
      </c>
      <c r="AF32" s="60">
        <f t="shared" si="10"/>
        <v>100</v>
      </c>
      <c r="AG32" s="60">
        <f t="shared" si="11"/>
        <v>100</v>
      </c>
      <c r="AH32" s="61"/>
      <c r="AI32" s="61"/>
      <c r="AJ32" s="61"/>
      <c r="AK32" s="61"/>
      <c r="AL32" s="61"/>
      <c r="AM32" s="61"/>
      <c r="AN32" s="62">
        <f t="shared" si="0"/>
        <v>0</v>
      </c>
      <c r="AO32" s="62">
        <f t="shared" si="1"/>
        <v>0</v>
      </c>
      <c r="AP32" s="62">
        <f t="shared" si="2"/>
        <v>0</v>
      </c>
      <c r="AQ32" s="62">
        <v>5000000</v>
      </c>
      <c r="AR32" s="117">
        <f t="shared" si="31"/>
        <v>2500000</v>
      </c>
      <c r="AS32" s="117">
        <f t="shared" si="32"/>
        <v>2000000</v>
      </c>
      <c r="AT32" s="63">
        <f t="shared" si="13"/>
        <v>125</v>
      </c>
      <c r="AU32" s="63">
        <f t="shared" si="14"/>
        <v>78.125</v>
      </c>
      <c r="AV32" s="63">
        <f t="shared" si="15"/>
        <v>83.33333333333334</v>
      </c>
      <c r="AW32" s="3" t="s">
        <v>626</v>
      </c>
      <c r="AX32" s="3" t="s">
        <v>855</v>
      </c>
      <c r="AY32" s="2"/>
      <c r="AZ32" s="4"/>
      <c r="BA32" s="4"/>
      <c r="BB32" s="4"/>
      <c r="BC32" s="4"/>
      <c r="BD32" s="141">
        <f t="shared" si="16"/>
        <v>0</v>
      </c>
      <c r="BE32" s="4">
        <f t="shared" si="17"/>
        <v>0.8</v>
      </c>
      <c r="BF32" s="4">
        <f t="shared" si="18"/>
        <v>0.6</v>
      </c>
      <c r="BG32" s="141">
        <f>AR32-T32</f>
        <v>-700000</v>
      </c>
      <c r="BH32" s="141">
        <f t="shared" si="20"/>
        <v>-400000</v>
      </c>
      <c r="BI32" s="4"/>
      <c r="BJ32" s="4"/>
      <c r="BK32" s="4"/>
      <c r="BL32" s="4"/>
      <c r="BM32" s="4"/>
      <c r="BN32" s="4"/>
    </row>
    <row r="33" spans="1:66" ht="72" customHeight="1">
      <c r="A33" s="3">
        <v>24</v>
      </c>
      <c r="B33" s="57" t="s">
        <v>927</v>
      </c>
      <c r="C33" s="57" t="s">
        <v>705</v>
      </c>
      <c r="D33" s="3">
        <v>18</v>
      </c>
      <c r="E33" s="57" t="s">
        <v>292</v>
      </c>
      <c r="F33" s="57"/>
      <c r="G33" s="2" t="s">
        <v>294</v>
      </c>
      <c r="H33" s="56">
        <v>3000000</v>
      </c>
      <c r="I33" s="56">
        <f t="shared" si="21"/>
        <v>2400000</v>
      </c>
      <c r="J33" s="56">
        <f t="shared" si="22"/>
        <v>1800000</v>
      </c>
      <c r="K33" s="56"/>
      <c r="L33" s="2"/>
      <c r="M33" s="2"/>
      <c r="N33" s="2" t="s">
        <v>263</v>
      </c>
      <c r="O33" s="58">
        <v>4500000</v>
      </c>
      <c r="P33" s="57" t="s">
        <v>292</v>
      </c>
      <c r="Q33" s="57"/>
      <c r="R33" s="57" t="s">
        <v>294</v>
      </c>
      <c r="S33" s="59">
        <v>3000000</v>
      </c>
      <c r="T33" s="59">
        <f t="shared" si="28"/>
        <v>2400000</v>
      </c>
      <c r="U33" s="59">
        <f t="shared" si="29"/>
        <v>1800000</v>
      </c>
      <c r="V33" s="61">
        <v>3500000</v>
      </c>
      <c r="W33" s="59">
        <f t="shared" si="30"/>
        <v>2800000</v>
      </c>
      <c r="X33" s="59">
        <f t="shared" si="27"/>
        <v>2100000</v>
      </c>
      <c r="Y33" s="60">
        <f t="shared" si="4"/>
        <v>116.66666666666667</v>
      </c>
      <c r="Z33" s="60">
        <f t="shared" si="5"/>
        <v>116.66666666666667</v>
      </c>
      <c r="AA33" s="60">
        <f t="shared" si="6"/>
        <v>116.66666666666667</v>
      </c>
      <c r="AB33" s="61">
        <v>3500000</v>
      </c>
      <c r="AC33" s="59">
        <f t="shared" si="7"/>
        <v>2400000</v>
      </c>
      <c r="AD33" s="59">
        <f t="shared" si="8"/>
        <v>1800000</v>
      </c>
      <c r="AE33" s="60">
        <f t="shared" si="9"/>
        <v>116.66666666666667</v>
      </c>
      <c r="AF33" s="60">
        <f t="shared" si="10"/>
        <v>100</v>
      </c>
      <c r="AG33" s="60">
        <f t="shared" si="11"/>
        <v>100</v>
      </c>
      <c r="AH33" s="61"/>
      <c r="AI33" s="61"/>
      <c r="AJ33" s="61"/>
      <c r="AK33" s="61"/>
      <c r="AL33" s="61"/>
      <c r="AM33" s="61"/>
      <c r="AN33" s="62">
        <f t="shared" si="0"/>
        <v>0</v>
      </c>
      <c r="AO33" s="62">
        <f t="shared" si="1"/>
        <v>0</v>
      </c>
      <c r="AP33" s="62">
        <f t="shared" si="2"/>
        <v>0</v>
      </c>
      <c r="AQ33" s="62">
        <v>3500000</v>
      </c>
      <c r="AR33" s="117">
        <f t="shared" si="31"/>
        <v>1750000</v>
      </c>
      <c r="AS33" s="117">
        <f t="shared" si="32"/>
        <v>1400000</v>
      </c>
      <c r="AT33" s="63">
        <f t="shared" si="13"/>
        <v>116.66666666666667</v>
      </c>
      <c r="AU33" s="63">
        <f t="shared" si="14"/>
        <v>72.91666666666666</v>
      </c>
      <c r="AV33" s="63">
        <f t="shared" si="15"/>
        <v>77.77777777777779</v>
      </c>
      <c r="AW33" s="3" t="s">
        <v>323</v>
      </c>
      <c r="AX33" s="3" t="s">
        <v>845</v>
      </c>
      <c r="AY33" s="2"/>
      <c r="AZ33" s="4"/>
      <c r="BA33" s="4"/>
      <c r="BB33" s="4"/>
      <c r="BC33" s="4"/>
      <c r="BD33" s="141">
        <f t="shared" si="16"/>
        <v>0</v>
      </c>
      <c r="BE33" s="4">
        <f t="shared" si="17"/>
        <v>0.8</v>
      </c>
      <c r="BF33" s="4">
        <f t="shared" si="18"/>
        <v>0.6</v>
      </c>
      <c r="BG33" s="141">
        <f>AR33-T33</f>
        <v>-650000</v>
      </c>
      <c r="BH33" s="141">
        <f t="shared" si="20"/>
        <v>-400000</v>
      </c>
      <c r="BI33" s="4"/>
      <c r="BJ33" s="4"/>
      <c r="BK33" s="4"/>
      <c r="BL33" s="4"/>
      <c r="BM33" s="4"/>
      <c r="BN33" s="4"/>
    </row>
    <row r="34" spans="1:66" ht="39" customHeight="1">
      <c r="A34" s="3"/>
      <c r="B34" s="57" t="s">
        <v>972</v>
      </c>
      <c r="C34" s="57" t="s">
        <v>672</v>
      </c>
      <c r="D34" s="3">
        <v>19</v>
      </c>
      <c r="E34" s="57" t="s">
        <v>30</v>
      </c>
      <c r="F34" s="57"/>
      <c r="G34" s="57" t="s">
        <v>23</v>
      </c>
      <c r="H34" s="56">
        <v>4000000</v>
      </c>
      <c r="I34" s="56">
        <f t="shared" si="21"/>
        <v>3200000</v>
      </c>
      <c r="J34" s="56">
        <f t="shared" si="22"/>
        <v>2400000</v>
      </c>
      <c r="K34" s="56" t="s">
        <v>391</v>
      </c>
      <c r="L34" s="2"/>
      <c r="M34" s="2"/>
      <c r="N34" s="2"/>
      <c r="O34" s="58">
        <v>6500000</v>
      </c>
      <c r="P34" s="152" t="s">
        <v>556</v>
      </c>
      <c r="Q34" s="57"/>
      <c r="R34" s="57" t="s">
        <v>502</v>
      </c>
      <c r="S34" s="59">
        <v>4000000</v>
      </c>
      <c r="T34" s="59">
        <f t="shared" si="28"/>
        <v>3200000</v>
      </c>
      <c r="U34" s="59">
        <f t="shared" si="29"/>
        <v>2400000</v>
      </c>
      <c r="V34" s="61"/>
      <c r="W34" s="59"/>
      <c r="X34" s="59"/>
      <c r="Y34" s="60"/>
      <c r="Z34" s="60"/>
      <c r="AA34" s="60"/>
      <c r="AB34" s="60"/>
      <c r="AC34" s="59"/>
      <c r="AD34" s="59"/>
      <c r="AE34" s="60"/>
      <c r="AF34" s="60"/>
      <c r="AG34" s="60"/>
      <c r="AH34" s="61">
        <v>1.5</v>
      </c>
      <c r="AI34" s="61">
        <v>4902000</v>
      </c>
      <c r="AJ34" s="61"/>
      <c r="AK34" s="61"/>
      <c r="AL34" s="61"/>
      <c r="AM34" s="61"/>
      <c r="AN34" s="62">
        <f t="shared" si="0"/>
        <v>122.55</v>
      </c>
      <c r="AO34" s="62">
        <f t="shared" si="1"/>
        <v>0</v>
      </c>
      <c r="AP34" s="62">
        <f t="shared" si="2"/>
        <v>0</v>
      </c>
      <c r="AQ34" s="62"/>
      <c r="AR34" s="62"/>
      <c r="AS34" s="62"/>
      <c r="AT34" s="63"/>
      <c r="AU34" s="63"/>
      <c r="AV34" s="63"/>
      <c r="AW34" s="159" t="s">
        <v>628</v>
      </c>
      <c r="AX34" s="3"/>
      <c r="AY34" s="2"/>
      <c r="AZ34" s="57" t="s">
        <v>368</v>
      </c>
      <c r="BA34" s="4"/>
      <c r="BB34" s="4"/>
      <c r="BC34" s="4"/>
      <c r="BD34" s="141">
        <f t="shared" si="16"/>
        <v>0</v>
      </c>
      <c r="BE34" s="4">
        <f t="shared" si="17"/>
        <v>0.8</v>
      </c>
      <c r="BF34" s="4">
        <f t="shared" si="18"/>
        <v>0.6</v>
      </c>
      <c r="BG34" s="141">
        <f>AR34-T34</f>
        <v>-3200000</v>
      </c>
      <c r="BH34" s="141">
        <f t="shared" si="20"/>
        <v>-2400000</v>
      </c>
      <c r="BI34" s="4"/>
      <c r="BJ34" s="4"/>
      <c r="BK34" s="4"/>
      <c r="BL34" s="4"/>
      <c r="BM34" s="4"/>
      <c r="BN34" s="4"/>
    </row>
    <row r="35" spans="1:66" ht="42.75" customHeight="1">
      <c r="A35" s="3">
        <v>25</v>
      </c>
      <c r="B35" s="57"/>
      <c r="C35" s="57"/>
      <c r="D35" s="3"/>
      <c r="E35" s="57"/>
      <c r="F35" s="57"/>
      <c r="G35" s="57"/>
      <c r="H35" s="56"/>
      <c r="I35" s="56"/>
      <c r="J35" s="56"/>
      <c r="K35" s="56"/>
      <c r="L35" s="2"/>
      <c r="M35" s="2"/>
      <c r="N35" s="2"/>
      <c r="O35" s="58"/>
      <c r="P35" s="152"/>
      <c r="Q35" s="57"/>
      <c r="R35" s="57" t="s">
        <v>501</v>
      </c>
      <c r="S35" s="59"/>
      <c r="T35" s="59"/>
      <c r="U35" s="59"/>
      <c r="V35" s="61">
        <v>5000000</v>
      </c>
      <c r="W35" s="59">
        <f>V35*0.8</f>
        <v>4000000</v>
      </c>
      <c r="X35" s="59">
        <f>V35*0.6</f>
        <v>3000000</v>
      </c>
      <c r="Y35" s="60"/>
      <c r="Z35" s="60"/>
      <c r="AA35" s="60"/>
      <c r="AB35" s="61">
        <v>5000000</v>
      </c>
      <c r="AC35" s="59">
        <f>AB35*0.8</f>
        <v>4000000</v>
      </c>
      <c r="AD35" s="59">
        <f>AB35*0.6</f>
        <v>3000000</v>
      </c>
      <c r="AE35" s="60"/>
      <c r="AF35" s="60"/>
      <c r="AG35" s="60"/>
      <c r="AH35" s="61"/>
      <c r="AI35" s="61"/>
      <c r="AJ35" s="61"/>
      <c r="AK35" s="61"/>
      <c r="AL35" s="61"/>
      <c r="AM35" s="61"/>
      <c r="AN35" s="62"/>
      <c r="AO35" s="62"/>
      <c r="AP35" s="62"/>
      <c r="AQ35" s="62">
        <v>5000000</v>
      </c>
      <c r="AR35" s="117">
        <f>ROUND(AQ35*50%,-3)</f>
        <v>2500000</v>
      </c>
      <c r="AS35" s="117">
        <f>ROUND(AQ35*40%,-3)</f>
        <v>2000000</v>
      </c>
      <c r="AT35" s="118" t="s">
        <v>894</v>
      </c>
      <c r="AU35" s="63"/>
      <c r="AV35" s="63"/>
      <c r="AW35" s="159"/>
      <c r="AX35" s="3" t="s">
        <v>831</v>
      </c>
      <c r="AY35" s="2"/>
      <c r="AZ35" s="57"/>
      <c r="BA35" s="4"/>
      <c r="BB35" s="4"/>
      <c r="BC35" s="4"/>
      <c r="BD35" s="141">
        <f t="shared" si="16"/>
        <v>0</v>
      </c>
      <c r="BE35" s="4" t="e">
        <f t="shared" si="17"/>
        <v>#DIV/0!</v>
      </c>
      <c r="BF35" s="4" t="e">
        <f t="shared" si="18"/>
        <v>#DIV/0!</v>
      </c>
      <c r="BG35" s="4"/>
      <c r="BH35" s="141">
        <f t="shared" si="20"/>
        <v>2000000</v>
      </c>
      <c r="BI35" s="4"/>
      <c r="BJ35" s="4"/>
      <c r="BK35" s="4"/>
      <c r="BL35" s="4"/>
      <c r="BM35" s="4"/>
      <c r="BN35" s="4"/>
    </row>
    <row r="36" spans="1:66" ht="45.75" customHeight="1">
      <c r="A36" s="3">
        <v>26</v>
      </c>
      <c r="B36" s="57"/>
      <c r="C36" s="57"/>
      <c r="D36" s="3"/>
      <c r="E36" s="57"/>
      <c r="F36" s="57"/>
      <c r="G36" s="57"/>
      <c r="H36" s="56"/>
      <c r="I36" s="56"/>
      <c r="J36" s="56"/>
      <c r="K36" s="56"/>
      <c r="L36" s="2"/>
      <c r="M36" s="2"/>
      <c r="N36" s="2"/>
      <c r="O36" s="58"/>
      <c r="P36" s="2" t="s">
        <v>1086</v>
      </c>
      <c r="Q36" s="57"/>
      <c r="R36" s="57" t="s">
        <v>500</v>
      </c>
      <c r="S36" s="59"/>
      <c r="T36" s="59"/>
      <c r="U36" s="59"/>
      <c r="V36" s="61">
        <v>4500000</v>
      </c>
      <c r="W36" s="59">
        <f>V36*0.8</f>
        <v>3600000</v>
      </c>
      <c r="X36" s="59">
        <f>V36*0.6</f>
        <v>2700000</v>
      </c>
      <c r="Y36" s="60"/>
      <c r="Z36" s="60"/>
      <c r="AA36" s="60"/>
      <c r="AB36" s="61">
        <v>4500000</v>
      </c>
      <c r="AC36" s="59">
        <f>AB36*0.8</f>
        <v>3600000</v>
      </c>
      <c r="AD36" s="59">
        <f>AB36*0.6</f>
        <v>2700000</v>
      </c>
      <c r="AE36" s="60"/>
      <c r="AF36" s="60"/>
      <c r="AG36" s="60"/>
      <c r="AH36" s="61"/>
      <c r="AI36" s="61"/>
      <c r="AJ36" s="61"/>
      <c r="AK36" s="61"/>
      <c r="AL36" s="61"/>
      <c r="AM36" s="61"/>
      <c r="AN36" s="62"/>
      <c r="AO36" s="62"/>
      <c r="AP36" s="62"/>
      <c r="AQ36" s="62">
        <v>4500000</v>
      </c>
      <c r="AR36" s="117">
        <f>ROUND(AQ36*50%,-3)</f>
        <v>2250000</v>
      </c>
      <c r="AS36" s="117">
        <f>ROUND(AQ36*40%,-3)</f>
        <v>1800000</v>
      </c>
      <c r="AT36" s="118" t="s">
        <v>894</v>
      </c>
      <c r="AU36" s="63"/>
      <c r="AV36" s="63"/>
      <c r="AW36" s="159"/>
      <c r="AX36" s="3" t="s">
        <v>830</v>
      </c>
      <c r="AY36" s="2"/>
      <c r="AZ36" s="57"/>
      <c r="BA36" s="4"/>
      <c r="BB36" s="4"/>
      <c r="BC36" s="4"/>
      <c r="BD36" s="141">
        <f t="shared" si="16"/>
        <v>0</v>
      </c>
      <c r="BE36" s="4" t="e">
        <f t="shared" si="17"/>
        <v>#DIV/0!</v>
      </c>
      <c r="BF36" s="4" t="e">
        <f t="shared" si="18"/>
        <v>#DIV/0!</v>
      </c>
      <c r="BG36" s="4"/>
      <c r="BH36" s="141">
        <f t="shared" si="20"/>
        <v>1800000</v>
      </c>
      <c r="BI36" s="4"/>
      <c r="BJ36" s="4"/>
      <c r="BK36" s="4"/>
      <c r="BL36" s="4"/>
      <c r="BM36" s="4"/>
      <c r="BN36" s="4"/>
    </row>
    <row r="37" spans="1:66" ht="62.25" customHeight="1">
      <c r="A37" s="3">
        <v>27</v>
      </c>
      <c r="B37" s="57" t="s">
        <v>973</v>
      </c>
      <c r="C37" s="57" t="s">
        <v>673</v>
      </c>
      <c r="D37" s="3">
        <v>20</v>
      </c>
      <c r="E37" s="57" t="s">
        <v>31</v>
      </c>
      <c r="F37" s="57"/>
      <c r="G37" s="57" t="s">
        <v>32</v>
      </c>
      <c r="H37" s="56">
        <v>3500000</v>
      </c>
      <c r="I37" s="56">
        <f t="shared" si="21"/>
        <v>2800000</v>
      </c>
      <c r="J37" s="56">
        <f t="shared" si="22"/>
        <v>2100000</v>
      </c>
      <c r="K37" s="56" t="s">
        <v>391</v>
      </c>
      <c r="L37" s="2"/>
      <c r="M37" s="2"/>
      <c r="N37" s="2"/>
      <c r="O37" s="58">
        <v>5000000</v>
      </c>
      <c r="P37" s="57" t="s">
        <v>557</v>
      </c>
      <c r="Q37" s="57"/>
      <c r="R37" s="57" t="s">
        <v>558</v>
      </c>
      <c r="S37" s="59">
        <v>3500000</v>
      </c>
      <c r="T37" s="59">
        <f t="shared" si="28"/>
        <v>2800000</v>
      </c>
      <c r="U37" s="59">
        <f t="shared" si="29"/>
        <v>2100000</v>
      </c>
      <c r="V37" s="59">
        <v>4000000</v>
      </c>
      <c r="W37" s="59">
        <f t="shared" si="30"/>
        <v>3200000</v>
      </c>
      <c r="X37" s="59">
        <f t="shared" si="27"/>
        <v>2400000</v>
      </c>
      <c r="Y37" s="60">
        <f t="shared" si="4"/>
        <v>114.28571428571428</v>
      </c>
      <c r="Z37" s="60">
        <f t="shared" si="5"/>
        <v>114.28571428571428</v>
      </c>
      <c r="AA37" s="60">
        <f t="shared" si="6"/>
        <v>114.28571428571428</v>
      </c>
      <c r="AB37" s="59">
        <v>4000000</v>
      </c>
      <c r="AC37" s="59">
        <f t="shared" si="7"/>
        <v>2800000</v>
      </c>
      <c r="AD37" s="59">
        <f t="shared" si="8"/>
        <v>2100000</v>
      </c>
      <c r="AE37" s="60">
        <f t="shared" si="9"/>
        <v>114.28571428571428</v>
      </c>
      <c r="AF37" s="60">
        <f t="shared" si="10"/>
        <v>100</v>
      </c>
      <c r="AG37" s="60">
        <f t="shared" si="11"/>
        <v>100</v>
      </c>
      <c r="AH37" s="61">
        <v>1.2</v>
      </c>
      <c r="AI37" s="61">
        <v>2111000</v>
      </c>
      <c r="AJ37" s="61"/>
      <c r="AK37" s="61"/>
      <c r="AL37" s="61"/>
      <c r="AM37" s="61"/>
      <c r="AN37" s="62">
        <f t="shared" si="0"/>
        <v>60.31428571428571</v>
      </c>
      <c r="AO37" s="62">
        <f t="shared" si="1"/>
        <v>0</v>
      </c>
      <c r="AP37" s="62">
        <f t="shared" si="2"/>
        <v>0</v>
      </c>
      <c r="AQ37" s="62">
        <v>4000000</v>
      </c>
      <c r="AR37" s="117">
        <f>ROUND(AQ37*50%,-3)</f>
        <v>2000000</v>
      </c>
      <c r="AS37" s="117">
        <f>ROUND(AQ37*40%,-3)</f>
        <v>1600000</v>
      </c>
      <c r="AT37" s="63">
        <f t="shared" si="13"/>
        <v>114.28571428571428</v>
      </c>
      <c r="AU37" s="63">
        <f t="shared" si="14"/>
        <v>71.42857142857143</v>
      </c>
      <c r="AV37" s="63">
        <f t="shared" si="15"/>
        <v>76.19047619047619</v>
      </c>
      <c r="AW37" s="3" t="s">
        <v>626</v>
      </c>
      <c r="AX37" s="3" t="s">
        <v>856</v>
      </c>
      <c r="AY37" s="2"/>
      <c r="AZ37" s="57" t="s">
        <v>368</v>
      </c>
      <c r="BA37" s="4"/>
      <c r="BB37" s="4"/>
      <c r="BC37" s="4"/>
      <c r="BD37" s="141">
        <f t="shared" si="16"/>
        <v>0</v>
      </c>
      <c r="BE37" s="4">
        <f t="shared" si="17"/>
        <v>0.8</v>
      </c>
      <c r="BF37" s="4">
        <f t="shared" si="18"/>
        <v>0.6</v>
      </c>
      <c r="BG37" s="141">
        <f>AR37-T37</f>
        <v>-800000</v>
      </c>
      <c r="BH37" s="141">
        <f t="shared" si="20"/>
        <v>-500000</v>
      </c>
      <c r="BI37" s="4"/>
      <c r="BJ37" s="4"/>
      <c r="BK37" s="4"/>
      <c r="BL37" s="4"/>
      <c r="BM37" s="4"/>
      <c r="BN37" s="4"/>
    </row>
    <row r="38" spans="1:66" s="39" customFormat="1" ht="32.25" customHeight="1">
      <c r="A38" s="3">
        <v>28</v>
      </c>
      <c r="B38" s="57" t="s">
        <v>974</v>
      </c>
      <c r="C38" s="57" t="s">
        <v>674</v>
      </c>
      <c r="D38" s="3">
        <v>21</v>
      </c>
      <c r="E38" s="57" t="s">
        <v>33</v>
      </c>
      <c r="F38" s="57"/>
      <c r="G38" s="57" t="s">
        <v>34</v>
      </c>
      <c r="H38" s="56">
        <v>3000000</v>
      </c>
      <c r="I38" s="56">
        <f t="shared" si="21"/>
        <v>2400000</v>
      </c>
      <c r="J38" s="56">
        <f t="shared" si="22"/>
        <v>1800000</v>
      </c>
      <c r="K38" s="56" t="s">
        <v>391</v>
      </c>
      <c r="L38" s="2"/>
      <c r="M38" s="2"/>
      <c r="N38" s="2"/>
      <c r="O38" s="58">
        <v>4500000</v>
      </c>
      <c r="P38" s="57" t="s">
        <v>33</v>
      </c>
      <c r="Q38" s="57"/>
      <c r="R38" s="57" t="s">
        <v>492</v>
      </c>
      <c r="S38" s="59">
        <v>3000000</v>
      </c>
      <c r="T38" s="59">
        <f t="shared" si="28"/>
        <v>2400000</v>
      </c>
      <c r="U38" s="59">
        <f t="shared" si="29"/>
        <v>1800000</v>
      </c>
      <c r="V38" s="61">
        <v>3500000</v>
      </c>
      <c r="W38" s="59">
        <f t="shared" si="30"/>
        <v>2800000</v>
      </c>
      <c r="X38" s="59">
        <f t="shared" si="27"/>
        <v>2100000</v>
      </c>
      <c r="Y38" s="60">
        <f t="shared" si="4"/>
        <v>116.66666666666667</v>
      </c>
      <c r="Z38" s="60">
        <f t="shared" si="5"/>
        <v>116.66666666666667</v>
      </c>
      <c r="AA38" s="60">
        <f t="shared" si="6"/>
        <v>116.66666666666667</v>
      </c>
      <c r="AB38" s="61">
        <v>3500000</v>
      </c>
      <c r="AC38" s="59">
        <f t="shared" si="7"/>
        <v>2400000</v>
      </c>
      <c r="AD38" s="59">
        <f t="shared" si="8"/>
        <v>1800000</v>
      </c>
      <c r="AE38" s="60">
        <f t="shared" si="9"/>
        <v>116.66666666666667</v>
      </c>
      <c r="AF38" s="60">
        <f t="shared" si="10"/>
        <v>100</v>
      </c>
      <c r="AG38" s="60">
        <f t="shared" si="11"/>
        <v>100</v>
      </c>
      <c r="AH38" s="61"/>
      <c r="AI38" s="61"/>
      <c r="AJ38" s="61"/>
      <c r="AK38" s="61"/>
      <c r="AL38" s="61"/>
      <c r="AM38" s="61"/>
      <c r="AN38" s="62">
        <f t="shared" si="0"/>
        <v>0</v>
      </c>
      <c r="AO38" s="62">
        <f t="shared" si="1"/>
        <v>0</v>
      </c>
      <c r="AP38" s="62">
        <f t="shared" si="2"/>
        <v>0</v>
      </c>
      <c r="AQ38" s="62">
        <v>3000000</v>
      </c>
      <c r="AR38" s="117">
        <f>ROUND(AQ38*50%,-3)</f>
        <v>1500000</v>
      </c>
      <c r="AS38" s="117">
        <f>ROUND(AQ38*40%,-3)</f>
        <v>1200000</v>
      </c>
      <c r="AT38" s="63">
        <f t="shared" si="13"/>
        <v>100</v>
      </c>
      <c r="AU38" s="63">
        <f t="shared" si="14"/>
        <v>62.5</v>
      </c>
      <c r="AV38" s="63">
        <f t="shared" si="15"/>
        <v>66.66666666666666</v>
      </c>
      <c r="AW38" s="3"/>
      <c r="AX38" s="3"/>
      <c r="AY38" s="2"/>
      <c r="AZ38" s="4"/>
      <c r="BA38" s="4"/>
      <c r="BB38" s="4"/>
      <c r="BC38" s="4"/>
      <c r="BD38" s="141">
        <f t="shared" si="16"/>
        <v>-500000</v>
      </c>
      <c r="BE38" s="4">
        <f t="shared" si="17"/>
        <v>0.8</v>
      </c>
      <c r="BF38" s="4">
        <f t="shared" si="18"/>
        <v>0.6</v>
      </c>
      <c r="BG38" s="132"/>
      <c r="BH38" s="141">
        <f t="shared" si="20"/>
        <v>-600000</v>
      </c>
      <c r="BI38" s="132"/>
      <c r="BJ38" s="132"/>
      <c r="BK38" s="132"/>
      <c r="BL38" s="132"/>
      <c r="BM38" s="132"/>
      <c r="BN38" s="132"/>
    </row>
    <row r="39" spans="1:66" ht="42.75" customHeight="1">
      <c r="A39" s="3">
        <v>29</v>
      </c>
      <c r="B39" s="57" t="s">
        <v>975</v>
      </c>
      <c r="C39" s="57" t="s">
        <v>675</v>
      </c>
      <c r="D39" s="3">
        <v>22</v>
      </c>
      <c r="E39" s="57" t="s">
        <v>35</v>
      </c>
      <c r="F39" s="57"/>
      <c r="G39" s="57" t="s">
        <v>36</v>
      </c>
      <c r="H39" s="56">
        <v>3000000</v>
      </c>
      <c r="I39" s="56">
        <f t="shared" si="21"/>
        <v>2400000</v>
      </c>
      <c r="J39" s="56">
        <f t="shared" si="22"/>
        <v>1800000</v>
      </c>
      <c r="K39" s="56" t="s">
        <v>391</v>
      </c>
      <c r="L39" s="2"/>
      <c r="M39" s="2"/>
      <c r="N39" s="2"/>
      <c r="O39" s="58" t="e">
        <f>#REF!</f>
        <v>#REF!</v>
      </c>
      <c r="P39" s="57" t="s">
        <v>559</v>
      </c>
      <c r="Q39" s="57"/>
      <c r="R39" s="57" t="s">
        <v>560</v>
      </c>
      <c r="S39" s="59">
        <v>3000000</v>
      </c>
      <c r="T39" s="59">
        <f t="shared" si="28"/>
        <v>2400000</v>
      </c>
      <c r="U39" s="59">
        <f t="shared" si="29"/>
        <v>1800000</v>
      </c>
      <c r="V39" s="65">
        <v>4500000</v>
      </c>
      <c r="W39" s="61">
        <f>V39*80%</f>
        <v>3600000</v>
      </c>
      <c r="X39" s="61">
        <f>V39*50%</f>
        <v>2250000</v>
      </c>
      <c r="Y39" s="60">
        <f t="shared" si="4"/>
        <v>150</v>
      </c>
      <c r="Z39" s="60">
        <f t="shared" si="5"/>
        <v>150</v>
      </c>
      <c r="AA39" s="60">
        <f t="shared" si="6"/>
        <v>125</v>
      </c>
      <c r="AB39" s="65">
        <v>4500000</v>
      </c>
      <c r="AC39" s="59">
        <f t="shared" si="7"/>
        <v>2400000</v>
      </c>
      <c r="AD39" s="59">
        <f t="shared" si="8"/>
        <v>1800000</v>
      </c>
      <c r="AE39" s="60">
        <f t="shared" si="9"/>
        <v>150</v>
      </c>
      <c r="AF39" s="60">
        <f t="shared" si="10"/>
        <v>100</v>
      </c>
      <c r="AG39" s="60">
        <f t="shared" si="11"/>
        <v>100</v>
      </c>
      <c r="AH39" s="61"/>
      <c r="AI39" s="61"/>
      <c r="AJ39" s="61">
        <v>5500000</v>
      </c>
      <c r="AK39" s="61">
        <v>5657000</v>
      </c>
      <c r="AL39" s="61">
        <v>5567000</v>
      </c>
      <c r="AM39" s="61">
        <v>5473000</v>
      </c>
      <c r="AN39" s="62">
        <f t="shared" si="0"/>
        <v>0</v>
      </c>
      <c r="AO39" s="62">
        <f t="shared" si="1"/>
        <v>183.33333333333331</v>
      </c>
      <c r="AP39" s="62">
        <f t="shared" si="2"/>
        <v>185.56666666666666</v>
      </c>
      <c r="AQ39" s="62">
        <v>4000000</v>
      </c>
      <c r="AR39" s="117">
        <f>ROUND(AQ39*50%,-3)</f>
        <v>2000000</v>
      </c>
      <c r="AS39" s="117">
        <f>ROUND(AQ39*40%,-3)</f>
        <v>1600000</v>
      </c>
      <c r="AT39" s="63">
        <f t="shared" si="13"/>
        <v>133.33333333333331</v>
      </c>
      <c r="AU39" s="63">
        <f t="shared" si="14"/>
        <v>83.33333333333334</v>
      </c>
      <c r="AV39" s="63">
        <f t="shared" si="15"/>
        <v>88.88888888888889</v>
      </c>
      <c r="AW39" s="3" t="s">
        <v>626</v>
      </c>
      <c r="AX39" s="3" t="s">
        <v>857</v>
      </c>
      <c r="AY39" s="3" t="s">
        <v>342</v>
      </c>
      <c r="AZ39" s="57" t="s">
        <v>372</v>
      </c>
      <c r="BA39" s="4"/>
      <c r="BB39" s="4"/>
      <c r="BC39" s="4"/>
      <c r="BD39" s="141">
        <f t="shared" si="16"/>
        <v>-500000</v>
      </c>
      <c r="BE39" s="4">
        <f t="shared" si="17"/>
        <v>0.8</v>
      </c>
      <c r="BF39" s="4">
        <f t="shared" si="18"/>
        <v>0.6</v>
      </c>
      <c r="BG39" s="141">
        <f>AR39-T39</f>
        <v>-400000</v>
      </c>
      <c r="BH39" s="141">
        <f t="shared" si="20"/>
        <v>-200000</v>
      </c>
      <c r="BI39" s="4"/>
      <c r="BJ39" s="4"/>
      <c r="BK39" s="4"/>
      <c r="BL39" s="4"/>
      <c r="BM39" s="4"/>
      <c r="BN39" s="4"/>
    </row>
    <row r="40" spans="1:66" ht="31.5" customHeight="1">
      <c r="A40" s="3"/>
      <c r="B40" s="57" t="s">
        <v>976</v>
      </c>
      <c r="C40" s="57" t="s">
        <v>676</v>
      </c>
      <c r="D40" s="3">
        <v>23</v>
      </c>
      <c r="E40" s="57" t="s">
        <v>37</v>
      </c>
      <c r="F40" s="57"/>
      <c r="G40" s="57" t="s">
        <v>38</v>
      </c>
      <c r="H40" s="56">
        <v>800000</v>
      </c>
      <c r="I40" s="56">
        <f t="shared" si="21"/>
        <v>640000</v>
      </c>
      <c r="J40" s="56">
        <f t="shared" si="22"/>
        <v>480000</v>
      </c>
      <c r="K40" s="56" t="s">
        <v>391</v>
      </c>
      <c r="L40" s="2"/>
      <c r="M40" s="2"/>
      <c r="N40" s="2"/>
      <c r="O40" s="58">
        <v>1100000</v>
      </c>
      <c r="P40" s="152" t="s">
        <v>561</v>
      </c>
      <c r="Q40" s="57"/>
      <c r="R40" s="57" t="s">
        <v>562</v>
      </c>
      <c r="S40" s="59">
        <v>800000</v>
      </c>
      <c r="T40" s="59">
        <f t="shared" si="28"/>
        <v>640000</v>
      </c>
      <c r="U40" s="59">
        <f t="shared" si="29"/>
        <v>480000</v>
      </c>
      <c r="V40" s="65"/>
      <c r="W40" s="61"/>
      <c r="X40" s="61"/>
      <c r="Y40" s="60"/>
      <c r="Z40" s="60"/>
      <c r="AA40" s="60"/>
      <c r="AB40" s="65"/>
      <c r="AC40" s="59"/>
      <c r="AD40" s="59"/>
      <c r="AE40" s="60"/>
      <c r="AF40" s="60"/>
      <c r="AG40" s="60"/>
      <c r="AH40" s="61"/>
      <c r="AI40" s="61"/>
      <c r="AJ40" s="61"/>
      <c r="AK40" s="61"/>
      <c r="AL40" s="61"/>
      <c r="AM40" s="61"/>
      <c r="AN40" s="62">
        <f t="shared" si="0"/>
        <v>0</v>
      </c>
      <c r="AO40" s="62">
        <f t="shared" si="1"/>
        <v>0</v>
      </c>
      <c r="AP40" s="62">
        <f t="shared" si="2"/>
        <v>0</v>
      </c>
      <c r="AQ40" s="62"/>
      <c r="AR40" s="62"/>
      <c r="AS40" s="62"/>
      <c r="AT40" s="63"/>
      <c r="AU40" s="63"/>
      <c r="AV40" s="63"/>
      <c r="AW40" s="159" t="s">
        <v>628</v>
      </c>
      <c r="AX40" s="159" t="s">
        <v>832</v>
      </c>
      <c r="AY40" s="2"/>
      <c r="AZ40" s="4"/>
      <c r="BA40" s="4"/>
      <c r="BB40" s="4"/>
      <c r="BC40" s="4"/>
      <c r="BD40" s="141">
        <f t="shared" si="16"/>
        <v>0</v>
      </c>
      <c r="BE40" s="4">
        <f t="shared" si="17"/>
        <v>0.8</v>
      </c>
      <c r="BF40" s="4">
        <f t="shared" si="18"/>
        <v>0.6</v>
      </c>
      <c r="BG40" s="141">
        <f>AR40-T40</f>
        <v>-640000</v>
      </c>
      <c r="BH40" s="141">
        <f t="shared" si="20"/>
        <v>-480000</v>
      </c>
      <c r="BI40" s="4"/>
      <c r="BJ40" s="4"/>
      <c r="BK40" s="4"/>
      <c r="BL40" s="4"/>
      <c r="BM40" s="4"/>
      <c r="BN40" s="4"/>
    </row>
    <row r="41" spans="1:66" ht="31.5" customHeight="1">
      <c r="A41" s="3">
        <v>30</v>
      </c>
      <c r="B41" s="57"/>
      <c r="C41" s="57"/>
      <c r="D41" s="3"/>
      <c r="E41" s="57"/>
      <c r="F41" s="57"/>
      <c r="G41" s="57"/>
      <c r="H41" s="56"/>
      <c r="I41" s="56"/>
      <c r="J41" s="56"/>
      <c r="K41" s="56"/>
      <c r="L41" s="2"/>
      <c r="M41" s="2"/>
      <c r="N41" s="2"/>
      <c r="O41" s="58"/>
      <c r="P41" s="152"/>
      <c r="Q41" s="57"/>
      <c r="R41" s="57" t="s">
        <v>452</v>
      </c>
      <c r="S41" s="59"/>
      <c r="T41" s="59"/>
      <c r="U41" s="59"/>
      <c r="V41" s="61">
        <v>1500000</v>
      </c>
      <c r="W41" s="59">
        <f>V41*0.8</f>
        <v>1200000</v>
      </c>
      <c r="X41" s="59">
        <f>V41*0.6</f>
        <v>900000</v>
      </c>
      <c r="Y41" s="60"/>
      <c r="Z41" s="60"/>
      <c r="AA41" s="60"/>
      <c r="AB41" s="61">
        <v>1500000</v>
      </c>
      <c r="AC41" s="59">
        <f>AB41*0.8</f>
        <v>1200000</v>
      </c>
      <c r="AD41" s="59">
        <f>AB41*0.6</f>
        <v>900000</v>
      </c>
      <c r="AE41" s="60"/>
      <c r="AF41" s="60"/>
      <c r="AG41" s="60"/>
      <c r="AH41" s="61"/>
      <c r="AI41" s="61"/>
      <c r="AJ41" s="61"/>
      <c r="AK41" s="61"/>
      <c r="AL41" s="61"/>
      <c r="AM41" s="61"/>
      <c r="AN41" s="62"/>
      <c r="AO41" s="62"/>
      <c r="AP41" s="62"/>
      <c r="AQ41" s="62">
        <v>1500000</v>
      </c>
      <c r="AR41" s="117">
        <f aca="true" t="shared" si="33" ref="AR41:AR64">ROUND(AQ41*50%,-3)</f>
        <v>750000</v>
      </c>
      <c r="AS41" s="117">
        <f>ROUND(AQ41*40%,-3)</f>
        <v>600000</v>
      </c>
      <c r="AT41" s="118" t="s">
        <v>894</v>
      </c>
      <c r="AU41" s="63"/>
      <c r="AV41" s="63"/>
      <c r="AW41" s="159"/>
      <c r="AX41" s="159"/>
      <c r="AY41" s="2"/>
      <c r="AZ41" s="4"/>
      <c r="BA41" s="4"/>
      <c r="BB41" s="4"/>
      <c r="BC41" s="4"/>
      <c r="BD41" s="141">
        <f t="shared" si="16"/>
        <v>0</v>
      </c>
      <c r="BE41" s="4" t="e">
        <f t="shared" si="17"/>
        <v>#DIV/0!</v>
      </c>
      <c r="BF41" s="4" t="e">
        <f t="shared" si="18"/>
        <v>#DIV/0!</v>
      </c>
      <c r="BG41" s="4"/>
      <c r="BH41" s="141">
        <f t="shared" si="20"/>
        <v>600000</v>
      </c>
      <c r="BI41" s="4"/>
      <c r="BJ41" s="4"/>
      <c r="BK41" s="4"/>
      <c r="BL41" s="4"/>
      <c r="BM41" s="4"/>
      <c r="BN41" s="4"/>
    </row>
    <row r="42" spans="1:66" ht="30.75" customHeight="1">
      <c r="A42" s="3">
        <v>31</v>
      </c>
      <c r="B42" s="57"/>
      <c r="C42" s="57"/>
      <c r="D42" s="3"/>
      <c r="E42" s="57"/>
      <c r="F42" s="57"/>
      <c r="G42" s="57"/>
      <c r="H42" s="56"/>
      <c r="I42" s="56"/>
      <c r="J42" s="56"/>
      <c r="K42" s="56"/>
      <c r="L42" s="2"/>
      <c r="M42" s="2"/>
      <c r="N42" s="2"/>
      <c r="O42" s="58"/>
      <c r="P42" s="152"/>
      <c r="Q42" s="57"/>
      <c r="R42" s="57" t="s">
        <v>453</v>
      </c>
      <c r="S42" s="59"/>
      <c r="T42" s="59"/>
      <c r="U42" s="59"/>
      <c r="V42" s="61">
        <v>1200000</v>
      </c>
      <c r="W42" s="59">
        <f>V42*0.8</f>
        <v>960000</v>
      </c>
      <c r="X42" s="59">
        <f>V42*0.6</f>
        <v>720000</v>
      </c>
      <c r="Y42" s="60"/>
      <c r="Z42" s="60"/>
      <c r="AA42" s="60"/>
      <c r="AB42" s="61">
        <v>1200000</v>
      </c>
      <c r="AC42" s="59">
        <f>AB42*0.8</f>
        <v>960000</v>
      </c>
      <c r="AD42" s="59">
        <f>AB42*0.6</f>
        <v>720000</v>
      </c>
      <c r="AE42" s="60"/>
      <c r="AF42" s="60"/>
      <c r="AG42" s="60"/>
      <c r="AH42" s="61"/>
      <c r="AI42" s="61"/>
      <c r="AJ42" s="61"/>
      <c r="AK42" s="61"/>
      <c r="AL42" s="61"/>
      <c r="AM42" s="61"/>
      <c r="AN42" s="62"/>
      <c r="AO42" s="62"/>
      <c r="AP42" s="62"/>
      <c r="AQ42" s="62">
        <v>1200000</v>
      </c>
      <c r="AR42" s="117">
        <f t="shared" si="33"/>
        <v>600000</v>
      </c>
      <c r="AS42" s="117">
        <f aca="true" t="shared" si="34" ref="AS42:AS64">ROUND(AQ42*40%,-3)</f>
        <v>480000</v>
      </c>
      <c r="AT42" s="118" t="s">
        <v>894</v>
      </c>
      <c r="AU42" s="63"/>
      <c r="AV42" s="63"/>
      <c r="AW42" s="159"/>
      <c r="AX42" s="159"/>
      <c r="AY42" s="2"/>
      <c r="AZ42" s="4"/>
      <c r="BA42" s="4"/>
      <c r="BB42" s="4"/>
      <c r="BC42" s="4"/>
      <c r="BD42" s="141">
        <f t="shared" si="16"/>
        <v>0</v>
      </c>
      <c r="BE42" s="4" t="e">
        <f t="shared" si="17"/>
        <v>#DIV/0!</v>
      </c>
      <c r="BF42" s="4" t="e">
        <f t="shared" si="18"/>
        <v>#DIV/0!</v>
      </c>
      <c r="BG42" s="4"/>
      <c r="BH42" s="141">
        <f t="shared" si="20"/>
        <v>480000</v>
      </c>
      <c r="BI42" s="4"/>
      <c r="BJ42" s="4"/>
      <c r="BK42" s="4"/>
      <c r="BL42" s="4"/>
      <c r="BM42" s="4"/>
      <c r="BN42" s="4"/>
    </row>
    <row r="43" spans="1:66" ht="104.25" customHeight="1">
      <c r="A43" s="3">
        <v>32</v>
      </c>
      <c r="B43" s="57" t="s">
        <v>977</v>
      </c>
      <c r="C43" s="57" t="s">
        <v>677</v>
      </c>
      <c r="D43" s="3">
        <v>24</v>
      </c>
      <c r="E43" s="57" t="s">
        <v>39</v>
      </c>
      <c r="F43" s="57"/>
      <c r="G43" s="57" t="s">
        <v>40</v>
      </c>
      <c r="H43" s="56">
        <v>1500000</v>
      </c>
      <c r="I43" s="56">
        <f t="shared" si="21"/>
        <v>1200000</v>
      </c>
      <c r="J43" s="56">
        <f t="shared" si="22"/>
        <v>900000</v>
      </c>
      <c r="K43" s="56" t="s">
        <v>391</v>
      </c>
      <c r="L43" s="2"/>
      <c r="M43" s="2"/>
      <c r="N43" s="2"/>
      <c r="O43" s="58">
        <v>2500000</v>
      </c>
      <c r="P43" s="57" t="s">
        <v>563</v>
      </c>
      <c r="Q43" s="57"/>
      <c r="R43" s="57" t="s">
        <v>564</v>
      </c>
      <c r="S43" s="59">
        <v>1500000</v>
      </c>
      <c r="T43" s="59">
        <f t="shared" si="28"/>
        <v>1200000</v>
      </c>
      <c r="U43" s="59">
        <f t="shared" si="29"/>
        <v>900000</v>
      </c>
      <c r="V43" s="61">
        <v>1800000</v>
      </c>
      <c r="W43" s="59">
        <f aca="true" t="shared" si="35" ref="W43:W50">0.8*V43</f>
        <v>1440000</v>
      </c>
      <c r="X43" s="59">
        <f aca="true" t="shared" si="36" ref="X43:X50">0.6*V43</f>
        <v>1080000</v>
      </c>
      <c r="Y43" s="60">
        <f t="shared" si="4"/>
        <v>120</v>
      </c>
      <c r="Z43" s="60">
        <f t="shared" si="5"/>
        <v>120</v>
      </c>
      <c r="AA43" s="60">
        <f t="shared" si="6"/>
        <v>120</v>
      </c>
      <c r="AB43" s="61">
        <v>1800000</v>
      </c>
      <c r="AC43" s="59">
        <f t="shared" si="7"/>
        <v>1200000</v>
      </c>
      <c r="AD43" s="59">
        <f t="shared" si="8"/>
        <v>900000</v>
      </c>
      <c r="AE43" s="60">
        <f t="shared" si="9"/>
        <v>120</v>
      </c>
      <c r="AF43" s="60">
        <f t="shared" si="10"/>
        <v>100</v>
      </c>
      <c r="AG43" s="60">
        <f t="shared" si="11"/>
        <v>100</v>
      </c>
      <c r="AH43" s="61"/>
      <c r="AI43" s="61"/>
      <c r="AJ43" s="61"/>
      <c r="AK43" s="61"/>
      <c r="AL43" s="61"/>
      <c r="AM43" s="61"/>
      <c r="AN43" s="62">
        <f aca="true" t="shared" si="37" ref="AN43:AN71">AI43/S43*100</f>
        <v>0</v>
      </c>
      <c r="AO43" s="62">
        <f aca="true" t="shared" si="38" ref="AO43:AO50">AJ43/S43*100</f>
        <v>0</v>
      </c>
      <c r="AP43" s="62">
        <f aca="true" t="shared" si="39" ref="AP43:AP50">AL43/S43*100</f>
        <v>0</v>
      </c>
      <c r="AQ43" s="62">
        <v>1600000</v>
      </c>
      <c r="AR43" s="117">
        <f t="shared" si="33"/>
        <v>800000</v>
      </c>
      <c r="AS43" s="117">
        <f t="shared" si="34"/>
        <v>640000</v>
      </c>
      <c r="AT43" s="63">
        <f t="shared" si="13"/>
        <v>106.66666666666667</v>
      </c>
      <c r="AU43" s="63">
        <f t="shared" si="14"/>
        <v>66.66666666666666</v>
      </c>
      <c r="AV43" s="63">
        <f t="shared" si="15"/>
        <v>71.11111111111111</v>
      </c>
      <c r="AW43" s="3" t="s">
        <v>626</v>
      </c>
      <c r="AX43" s="3" t="s">
        <v>858</v>
      </c>
      <c r="AY43" s="2"/>
      <c r="AZ43" s="4"/>
      <c r="BA43" s="4"/>
      <c r="BB43" s="142">
        <v>1500000</v>
      </c>
      <c r="BC43" s="4"/>
      <c r="BD43" s="141">
        <f t="shared" si="16"/>
        <v>-200000</v>
      </c>
      <c r="BE43" s="4">
        <f t="shared" si="17"/>
        <v>0.8</v>
      </c>
      <c r="BF43" s="4">
        <f t="shared" si="18"/>
        <v>0.6</v>
      </c>
      <c r="BG43" s="141">
        <f>AR43-T43</f>
        <v>-400000</v>
      </c>
      <c r="BH43" s="141">
        <f t="shared" si="20"/>
        <v>-260000</v>
      </c>
      <c r="BI43" s="4"/>
      <c r="BJ43" s="4"/>
      <c r="BK43" s="4"/>
      <c r="BL43" s="4"/>
      <c r="BM43" s="4"/>
      <c r="BN43" s="4"/>
    </row>
    <row r="44" spans="1:66" ht="88.5" customHeight="1">
      <c r="A44" s="3">
        <v>33</v>
      </c>
      <c r="B44" s="57" t="s">
        <v>928</v>
      </c>
      <c r="C44" s="57" t="s">
        <v>706</v>
      </c>
      <c r="D44" s="3">
        <v>25</v>
      </c>
      <c r="E44" s="152" t="s">
        <v>295</v>
      </c>
      <c r="F44" s="57"/>
      <c r="G44" s="2" t="s">
        <v>296</v>
      </c>
      <c r="H44" s="56">
        <v>6000000</v>
      </c>
      <c r="I44" s="56">
        <f t="shared" si="21"/>
        <v>4800000</v>
      </c>
      <c r="J44" s="56">
        <f t="shared" si="22"/>
        <v>3600000</v>
      </c>
      <c r="K44" s="56"/>
      <c r="L44" s="2"/>
      <c r="M44" s="2"/>
      <c r="N44" s="2" t="s">
        <v>263</v>
      </c>
      <c r="O44" s="58">
        <v>15000000</v>
      </c>
      <c r="P44" s="2" t="s">
        <v>295</v>
      </c>
      <c r="Q44" s="57"/>
      <c r="R44" s="57" t="s">
        <v>565</v>
      </c>
      <c r="S44" s="59">
        <v>6000000</v>
      </c>
      <c r="T44" s="59">
        <f t="shared" si="28"/>
        <v>4800000</v>
      </c>
      <c r="U44" s="59">
        <f t="shared" si="29"/>
        <v>3600000</v>
      </c>
      <c r="V44" s="59">
        <v>7000000</v>
      </c>
      <c r="W44" s="59">
        <f t="shared" si="35"/>
        <v>5600000</v>
      </c>
      <c r="X44" s="59">
        <f t="shared" si="36"/>
        <v>4200000</v>
      </c>
      <c r="Y44" s="60">
        <f t="shared" si="4"/>
        <v>116.66666666666667</v>
      </c>
      <c r="Z44" s="60">
        <f t="shared" si="5"/>
        <v>116.66666666666667</v>
      </c>
      <c r="AA44" s="60">
        <f t="shared" si="6"/>
        <v>116.66666666666667</v>
      </c>
      <c r="AB44" s="59">
        <v>7000000</v>
      </c>
      <c r="AC44" s="59">
        <f t="shared" si="7"/>
        <v>4800000</v>
      </c>
      <c r="AD44" s="59">
        <f t="shared" si="8"/>
        <v>3600000</v>
      </c>
      <c r="AE44" s="60">
        <f t="shared" si="9"/>
        <v>116.66666666666667</v>
      </c>
      <c r="AF44" s="60">
        <f t="shared" si="10"/>
        <v>100</v>
      </c>
      <c r="AG44" s="60">
        <f t="shared" si="11"/>
        <v>100</v>
      </c>
      <c r="AH44" s="61"/>
      <c r="AI44" s="61"/>
      <c r="AJ44" s="61"/>
      <c r="AK44" s="61"/>
      <c r="AL44" s="61"/>
      <c r="AM44" s="61"/>
      <c r="AN44" s="62">
        <f t="shared" si="37"/>
        <v>0</v>
      </c>
      <c r="AO44" s="62">
        <f t="shared" si="38"/>
        <v>0</v>
      </c>
      <c r="AP44" s="62">
        <f t="shared" si="39"/>
        <v>0</v>
      </c>
      <c r="AQ44" s="62">
        <v>7000000</v>
      </c>
      <c r="AR44" s="117">
        <f t="shared" si="33"/>
        <v>3500000</v>
      </c>
      <c r="AS44" s="117">
        <f t="shared" si="34"/>
        <v>2800000</v>
      </c>
      <c r="AT44" s="63">
        <f t="shared" si="13"/>
        <v>116.66666666666667</v>
      </c>
      <c r="AU44" s="63">
        <f t="shared" si="14"/>
        <v>72.91666666666666</v>
      </c>
      <c r="AV44" s="63">
        <f t="shared" si="15"/>
        <v>77.77777777777779</v>
      </c>
      <c r="AW44" s="3" t="s">
        <v>624</v>
      </c>
      <c r="AX44" s="3" t="s">
        <v>854</v>
      </c>
      <c r="AY44" s="2"/>
      <c r="AZ44" s="4"/>
      <c r="BA44" s="4"/>
      <c r="BB44" s="4"/>
      <c r="BC44" s="4"/>
      <c r="BD44" s="141">
        <f t="shared" si="16"/>
        <v>0</v>
      </c>
      <c r="BE44" s="4">
        <f t="shared" si="17"/>
        <v>0.8</v>
      </c>
      <c r="BF44" s="4">
        <f t="shared" si="18"/>
        <v>0.6</v>
      </c>
      <c r="BG44" s="141">
        <f>AR44-T44</f>
        <v>-1300000</v>
      </c>
      <c r="BH44" s="141">
        <f t="shared" si="20"/>
        <v>-800000</v>
      </c>
      <c r="BI44" s="4"/>
      <c r="BJ44" s="4"/>
      <c r="BK44" s="4"/>
      <c r="BL44" s="4"/>
      <c r="BM44" s="4"/>
      <c r="BN44" s="4"/>
    </row>
    <row r="45" spans="1:66" ht="114" customHeight="1">
      <c r="A45" s="3">
        <v>34</v>
      </c>
      <c r="B45" s="57" t="s">
        <v>929</v>
      </c>
      <c r="C45" s="57" t="s">
        <v>707</v>
      </c>
      <c r="D45" s="3">
        <v>26</v>
      </c>
      <c r="E45" s="152"/>
      <c r="F45" s="57"/>
      <c r="G45" s="2" t="s">
        <v>297</v>
      </c>
      <c r="H45" s="56">
        <v>4500000</v>
      </c>
      <c r="I45" s="56">
        <f t="shared" si="21"/>
        <v>3600000</v>
      </c>
      <c r="J45" s="56">
        <f t="shared" si="22"/>
        <v>2700000</v>
      </c>
      <c r="K45" s="56"/>
      <c r="L45" s="2"/>
      <c r="M45" s="2"/>
      <c r="N45" s="2" t="s">
        <v>263</v>
      </c>
      <c r="O45" s="58">
        <v>7000000</v>
      </c>
      <c r="P45" s="2" t="s">
        <v>295</v>
      </c>
      <c r="Q45" s="57"/>
      <c r="R45" s="57" t="s">
        <v>566</v>
      </c>
      <c r="S45" s="59">
        <v>4500000</v>
      </c>
      <c r="T45" s="59">
        <f t="shared" si="28"/>
        <v>3600000</v>
      </c>
      <c r="U45" s="59">
        <f t="shared" si="29"/>
        <v>2700000</v>
      </c>
      <c r="V45" s="59">
        <v>4500000</v>
      </c>
      <c r="W45" s="59">
        <f t="shared" si="35"/>
        <v>3600000</v>
      </c>
      <c r="X45" s="59">
        <f t="shared" si="36"/>
        <v>2700000</v>
      </c>
      <c r="Y45" s="60">
        <f t="shared" si="4"/>
        <v>100</v>
      </c>
      <c r="Z45" s="60">
        <f t="shared" si="5"/>
        <v>100</v>
      </c>
      <c r="AA45" s="60">
        <f t="shared" si="6"/>
        <v>100</v>
      </c>
      <c r="AB45" s="59">
        <v>4500000</v>
      </c>
      <c r="AC45" s="59">
        <f t="shared" si="7"/>
        <v>3600000</v>
      </c>
      <c r="AD45" s="59">
        <f t="shared" si="8"/>
        <v>2700000</v>
      </c>
      <c r="AE45" s="60">
        <f t="shared" si="9"/>
        <v>100</v>
      </c>
      <c r="AF45" s="60">
        <f t="shared" si="10"/>
        <v>100</v>
      </c>
      <c r="AG45" s="60">
        <f t="shared" si="11"/>
        <v>100</v>
      </c>
      <c r="AH45" s="61"/>
      <c r="AI45" s="61"/>
      <c r="AJ45" s="61"/>
      <c r="AK45" s="61"/>
      <c r="AL45" s="61"/>
      <c r="AM45" s="61"/>
      <c r="AN45" s="62">
        <f t="shared" si="37"/>
        <v>0</v>
      </c>
      <c r="AO45" s="62">
        <f t="shared" si="38"/>
        <v>0</v>
      </c>
      <c r="AP45" s="62">
        <f t="shared" si="39"/>
        <v>0</v>
      </c>
      <c r="AQ45" s="62">
        <v>5000000</v>
      </c>
      <c r="AR45" s="117">
        <f t="shared" si="33"/>
        <v>2500000</v>
      </c>
      <c r="AS45" s="117">
        <f t="shared" si="34"/>
        <v>2000000</v>
      </c>
      <c r="AT45" s="63">
        <f t="shared" si="13"/>
        <v>111.11111111111111</v>
      </c>
      <c r="AU45" s="63">
        <f t="shared" si="14"/>
        <v>69.44444444444444</v>
      </c>
      <c r="AV45" s="63">
        <f t="shared" si="15"/>
        <v>74.07407407407408</v>
      </c>
      <c r="AW45" s="3" t="s">
        <v>624</v>
      </c>
      <c r="AX45" s="3" t="s">
        <v>854</v>
      </c>
      <c r="AY45" s="2"/>
      <c r="AZ45" s="4"/>
      <c r="BA45" s="4"/>
      <c r="BB45" s="4"/>
      <c r="BC45" s="4"/>
      <c r="BD45" s="141">
        <f t="shared" si="16"/>
        <v>500000</v>
      </c>
      <c r="BE45" s="4">
        <f t="shared" si="17"/>
        <v>0.8</v>
      </c>
      <c r="BF45" s="4">
        <f t="shared" si="18"/>
        <v>0.6</v>
      </c>
      <c r="BG45" s="141">
        <f>AR45-T45</f>
        <v>-1100000</v>
      </c>
      <c r="BH45" s="141">
        <f t="shared" si="20"/>
        <v>-700000</v>
      </c>
      <c r="BI45" s="4"/>
      <c r="BJ45" s="4"/>
      <c r="BK45" s="4"/>
      <c r="BL45" s="4"/>
      <c r="BM45" s="4"/>
      <c r="BN45" s="4"/>
    </row>
    <row r="46" spans="1:66" ht="65.25" customHeight="1">
      <c r="A46" s="3">
        <v>35</v>
      </c>
      <c r="B46" s="2" t="s">
        <v>930</v>
      </c>
      <c r="C46" s="152" t="s">
        <v>712</v>
      </c>
      <c r="D46" s="3">
        <v>27</v>
      </c>
      <c r="E46" s="152" t="s">
        <v>302</v>
      </c>
      <c r="F46" s="57"/>
      <c r="G46" s="2" t="s">
        <v>303</v>
      </c>
      <c r="H46" s="56">
        <v>5000000</v>
      </c>
      <c r="I46" s="56">
        <f t="shared" si="21"/>
        <v>4000000</v>
      </c>
      <c r="J46" s="56">
        <f t="shared" si="22"/>
        <v>3000000</v>
      </c>
      <c r="K46" s="56"/>
      <c r="L46" s="2"/>
      <c r="M46" s="2"/>
      <c r="N46" s="2" t="s">
        <v>1094</v>
      </c>
      <c r="O46" s="58">
        <v>18000000</v>
      </c>
      <c r="P46" s="152" t="s">
        <v>302</v>
      </c>
      <c r="Q46" s="57"/>
      <c r="R46" s="57" t="s">
        <v>567</v>
      </c>
      <c r="S46" s="59">
        <v>5000000</v>
      </c>
      <c r="T46" s="59">
        <f t="shared" si="28"/>
        <v>4000000</v>
      </c>
      <c r="U46" s="59">
        <f t="shared" si="29"/>
        <v>3000000</v>
      </c>
      <c r="V46" s="59">
        <v>5000000</v>
      </c>
      <c r="W46" s="59">
        <f t="shared" si="35"/>
        <v>4000000</v>
      </c>
      <c r="X46" s="59">
        <f t="shared" si="36"/>
        <v>3000000</v>
      </c>
      <c r="Y46" s="60">
        <f t="shared" si="4"/>
        <v>100</v>
      </c>
      <c r="Z46" s="60">
        <f t="shared" si="5"/>
        <v>100</v>
      </c>
      <c r="AA46" s="60">
        <f t="shared" si="6"/>
        <v>100</v>
      </c>
      <c r="AB46" s="59">
        <v>5000000</v>
      </c>
      <c r="AC46" s="59">
        <f t="shared" si="7"/>
        <v>4000000</v>
      </c>
      <c r="AD46" s="59">
        <f t="shared" si="8"/>
        <v>3000000</v>
      </c>
      <c r="AE46" s="60">
        <f t="shared" si="9"/>
        <v>100</v>
      </c>
      <c r="AF46" s="60">
        <f t="shared" si="10"/>
        <v>100</v>
      </c>
      <c r="AG46" s="60">
        <f t="shared" si="11"/>
        <v>100</v>
      </c>
      <c r="AH46" s="61"/>
      <c r="AI46" s="61"/>
      <c r="AJ46" s="61"/>
      <c r="AK46" s="61"/>
      <c r="AL46" s="61"/>
      <c r="AM46" s="61"/>
      <c r="AN46" s="62">
        <f t="shared" si="37"/>
        <v>0</v>
      </c>
      <c r="AO46" s="62">
        <f t="shared" si="38"/>
        <v>0</v>
      </c>
      <c r="AP46" s="62">
        <f t="shared" si="39"/>
        <v>0</v>
      </c>
      <c r="AQ46" s="62">
        <v>5000000</v>
      </c>
      <c r="AR46" s="117">
        <f t="shared" si="33"/>
        <v>2500000</v>
      </c>
      <c r="AS46" s="117">
        <f t="shared" si="34"/>
        <v>2000000</v>
      </c>
      <c r="AT46" s="63">
        <f t="shared" si="13"/>
        <v>100</v>
      </c>
      <c r="AU46" s="63">
        <f t="shared" si="14"/>
        <v>62.5</v>
      </c>
      <c r="AV46" s="63">
        <f t="shared" si="15"/>
        <v>66.66666666666666</v>
      </c>
      <c r="AW46" s="3" t="s">
        <v>627</v>
      </c>
      <c r="AX46" s="3" t="s">
        <v>833</v>
      </c>
      <c r="AY46" s="2"/>
      <c r="AZ46" s="4"/>
      <c r="BA46" s="4"/>
      <c r="BB46" s="4"/>
      <c r="BC46" s="4"/>
      <c r="BD46" s="141">
        <f t="shared" si="16"/>
        <v>0</v>
      </c>
      <c r="BE46" s="4">
        <f t="shared" si="17"/>
        <v>0.8</v>
      </c>
      <c r="BF46" s="4">
        <f t="shared" si="18"/>
        <v>0.6</v>
      </c>
      <c r="BG46" s="4"/>
      <c r="BH46" s="141">
        <f t="shared" si="20"/>
        <v>-1000000</v>
      </c>
      <c r="BI46" s="4"/>
      <c r="BJ46" s="4"/>
      <c r="BK46" s="4"/>
      <c r="BL46" s="4"/>
      <c r="BM46" s="4"/>
      <c r="BN46" s="4"/>
    </row>
    <row r="47" spans="1:66" ht="79.5" customHeight="1">
      <c r="A47" s="3">
        <v>36</v>
      </c>
      <c r="B47" s="2" t="s">
        <v>930</v>
      </c>
      <c r="C47" s="152"/>
      <c r="D47" s="3">
        <v>28</v>
      </c>
      <c r="E47" s="152"/>
      <c r="F47" s="57"/>
      <c r="G47" s="57" t="s">
        <v>304</v>
      </c>
      <c r="H47" s="56">
        <v>6000000</v>
      </c>
      <c r="I47" s="56">
        <f t="shared" si="21"/>
        <v>4800000</v>
      </c>
      <c r="J47" s="56">
        <f t="shared" si="22"/>
        <v>3600000</v>
      </c>
      <c r="K47" s="56"/>
      <c r="L47" s="2"/>
      <c r="M47" s="2"/>
      <c r="N47" s="2" t="s">
        <v>1094</v>
      </c>
      <c r="O47" s="58" t="e">
        <f>#REF!</f>
        <v>#REF!</v>
      </c>
      <c r="P47" s="152"/>
      <c r="Q47" s="57"/>
      <c r="R47" s="57" t="s">
        <v>568</v>
      </c>
      <c r="S47" s="59">
        <v>6000000</v>
      </c>
      <c r="T47" s="59">
        <f t="shared" si="28"/>
        <v>4800000</v>
      </c>
      <c r="U47" s="59">
        <f t="shared" si="29"/>
        <v>3600000</v>
      </c>
      <c r="V47" s="59">
        <v>6000000</v>
      </c>
      <c r="W47" s="59">
        <f t="shared" si="35"/>
        <v>4800000</v>
      </c>
      <c r="X47" s="59">
        <f t="shared" si="36"/>
        <v>3600000</v>
      </c>
      <c r="Y47" s="60">
        <f t="shared" si="4"/>
        <v>100</v>
      </c>
      <c r="Z47" s="60">
        <f t="shared" si="5"/>
        <v>100</v>
      </c>
      <c r="AA47" s="60">
        <f t="shared" si="6"/>
        <v>100</v>
      </c>
      <c r="AB47" s="59">
        <v>6000000</v>
      </c>
      <c r="AC47" s="59">
        <f t="shared" si="7"/>
        <v>4800000</v>
      </c>
      <c r="AD47" s="59">
        <f t="shared" si="8"/>
        <v>3600000</v>
      </c>
      <c r="AE47" s="60">
        <f t="shared" si="9"/>
        <v>100</v>
      </c>
      <c r="AF47" s="60">
        <f t="shared" si="10"/>
        <v>100</v>
      </c>
      <c r="AG47" s="60">
        <f t="shared" si="11"/>
        <v>100</v>
      </c>
      <c r="AH47" s="61"/>
      <c r="AI47" s="61">
        <v>4291000</v>
      </c>
      <c r="AJ47" s="61"/>
      <c r="AK47" s="61">
        <v>22866000</v>
      </c>
      <c r="AL47" s="61"/>
      <c r="AM47" s="61"/>
      <c r="AN47" s="62">
        <f t="shared" si="37"/>
        <v>71.51666666666667</v>
      </c>
      <c r="AO47" s="62">
        <f t="shared" si="38"/>
        <v>0</v>
      </c>
      <c r="AP47" s="62">
        <f t="shared" si="39"/>
        <v>0</v>
      </c>
      <c r="AQ47" s="62">
        <v>6000000</v>
      </c>
      <c r="AR47" s="117">
        <f t="shared" si="33"/>
        <v>3000000</v>
      </c>
      <c r="AS47" s="117">
        <f t="shared" si="34"/>
        <v>2400000</v>
      </c>
      <c r="AT47" s="63">
        <f t="shared" si="13"/>
        <v>100</v>
      </c>
      <c r="AU47" s="63">
        <f t="shared" si="14"/>
        <v>62.5</v>
      </c>
      <c r="AV47" s="63">
        <f t="shared" si="15"/>
        <v>66.66666666666666</v>
      </c>
      <c r="AW47" s="3" t="s">
        <v>627</v>
      </c>
      <c r="AX47" s="3" t="s">
        <v>833</v>
      </c>
      <c r="AY47" s="2"/>
      <c r="AZ47" s="57" t="s">
        <v>380</v>
      </c>
      <c r="BA47" s="4"/>
      <c r="BB47" s="4"/>
      <c r="BC47" s="4"/>
      <c r="BD47" s="141">
        <f t="shared" si="16"/>
        <v>0</v>
      </c>
      <c r="BE47" s="4">
        <f t="shared" si="17"/>
        <v>0.8</v>
      </c>
      <c r="BF47" s="4">
        <f t="shared" si="18"/>
        <v>0.6</v>
      </c>
      <c r="BG47" s="4"/>
      <c r="BH47" s="141">
        <f t="shared" si="20"/>
        <v>-1200000</v>
      </c>
      <c r="BI47" s="4"/>
      <c r="BJ47" s="4"/>
      <c r="BK47" s="4"/>
      <c r="BL47" s="4"/>
      <c r="BM47" s="4"/>
      <c r="BN47" s="4"/>
    </row>
    <row r="48" spans="1:66" ht="83.25">
      <c r="A48" s="3">
        <v>37</v>
      </c>
      <c r="B48" s="57" t="s">
        <v>931</v>
      </c>
      <c r="C48" s="57" t="s">
        <v>708</v>
      </c>
      <c r="D48" s="3">
        <v>30</v>
      </c>
      <c r="E48" s="57" t="s">
        <v>298</v>
      </c>
      <c r="F48" s="57"/>
      <c r="G48" s="57" t="s">
        <v>300</v>
      </c>
      <c r="H48" s="56">
        <v>6000000</v>
      </c>
      <c r="I48" s="56">
        <f t="shared" si="21"/>
        <v>4800000</v>
      </c>
      <c r="J48" s="56">
        <f t="shared" si="22"/>
        <v>3600000</v>
      </c>
      <c r="K48" s="56"/>
      <c r="L48" s="2"/>
      <c r="M48" s="2"/>
      <c r="N48" s="2" t="s">
        <v>263</v>
      </c>
      <c r="O48" s="58">
        <v>12000000</v>
      </c>
      <c r="P48" s="57" t="s">
        <v>569</v>
      </c>
      <c r="Q48" s="57"/>
      <c r="R48" s="57" t="s">
        <v>570</v>
      </c>
      <c r="S48" s="59">
        <v>6000000</v>
      </c>
      <c r="T48" s="59">
        <f t="shared" si="28"/>
        <v>4800000</v>
      </c>
      <c r="U48" s="59">
        <f t="shared" si="29"/>
        <v>3600000</v>
      </c>
      <c r="V48" s="59">
        <v>6000000</v>
      </c>
      <c r="W48" s="59">
        <f t="shared" si="35"/>
        <v>4800000</v>
      </c>
      <c r="X48" s="59">
        <f t="shared" si="36"/>
        <v>3600000</v>
      </c>
      <c r="Y48" s="60">
        <f t="shared" si="4"/>
        <v>100</v>
      </c>
      <c r="Z48" s="60">
        <f t="shared" si="5"/>
        <v>100</v>
      </c>
      <c r="AA48" s="60">
        <f t="shared" si="6"/>
        <v>100</v>
      </c>
      <c r="AB48" s="59">
        <v>6000000</v>
      </c>
      <c r="AC48" s="59">
        <f t="shared" si="7"/>
        <v>4800000</v>
      </c>
      <c r="AD48" s="59">
        <f t="shared" si="8"/>
        <v>3600000</v>
      </c>
      <c r="AE48" s="60">
        <f t="shared" si="9"/>
        <v>100</v>
      </c>
      <c r="AF48" s="60">
        <f t="shared" si="10"/>
        <v>100</v>
      </c>
      <c r="AG48" s="60">
        <f t="shared" si="11"/>
        <v>100</v>
      </c>
      <c r="AH48" s="61"/>
      <c r="AI48" s="61"/>
      <c r="AJ48" s="61"/>
      <c r="AK48" s="61"/>
      <c r="AL48" s="61"/>
      <c r="AM48" s="61"/>
      <c r="AN48" s="62">
        <f t="shared" si="37"/>
        <v>0</v>
      </c>
      <c r="AO48" s="62">
        <f t="shared" si="38"/>
        <v>0</v>
      </c>
      <c r="AP48" s="62">
        <f t="shared" si="39"/>
        <v>0</v>
      </c>
      <c r="AQ48" s="62">
        <v>6000000</v>
      </c>
      <c r="AR48" s="117">
        <f t="shared" si="33"/>
        <v>3000000</v>
      </c>
      <c r="AS48" s="117">
        <f t="shared" si="34"/>
        <v>2400000</v>
      </c>
      <c r="AT48" s="63">
        <f t="shared" si="13"/>
        <v>100</v>
      </c>
      <c r="AU48" s="63">
        <f t="shared" si="14"/>
        <v>62.5</v>
      </c>
      <c r="AV48" s="63">
        <f t="shared" si="15"/>
        <v>66.66666666666666</v>
      </c>
      <c r="AW48" s="3" t="s">
        <v>625</v>
      </c>
      <c r="AX48" s="3" t="s">
        <v>827</v>
      </c>
      <c r="AY48" s="2"/>
      <c r="AZ48" s="4"/>
      <c r="BA48" s="4"/>
      <c r="BB48" s="4"/>
      <c r="BC48" s="4"/>
      <c r="BD48" s="141">
        <f t="shared" si="16"/>
        <v>0</v>
      </c>
      <c r="BE48" s="4">
        <f t="shared" si="17"/>
        <v>0.8</v>
      </c>
      <c r="BF48" s="4">
        <f t="shared" si="18"/>
        <v>0.6</v>
      </c>
      <c r="BG48" s="4"/>
      <c r="BH48" s="141">
        <f t="shared" si="20"/>
        <v>-1200000</v>
      </c>
      <c r="BI48" s="4"/>
      <c r="BJ48" s="4"/>
      <c r="BK48" s="4"/>
      <c r="BL48" s="4"/>
      <c r="BM48" s="4"/>
      <c r="BN48" s="4"/>
    </row>
    <row r="49" spans="1:66" ht="56.25" customHeight="1">
      <c r="A49" s="3">
        <v>38</v>
      </c>
      <c r="B49" s="57" t="s">
        <v>932</v>
      </c>
      <c r="C49" s="57" t="s">
        <v>709</v>
      </c>
      <c r="D49" s="3">
        <v>31</v>
      </c>
      <c r="E49" s="57" t="s">
        <v>299</v>
      </c>
      <c r="F49" s="57"/>
      <c r="G49" s="57" t="s">
        <v>301</v>
      </c>
      <c r="H49" s="56">
        <v>5000000</v>
      </c>
      <c r="I49" s="56">
        <f t="shared" si="21"/>
        <v>4000000</v>
      </c>
      <c r="J49" s="56">
        <f t="shared" si="22"/>
        <v>3000000</v>
      </c>
      <c r="K49" s="56"/>
      <c r="L49" s="2"/>
      <c r="M49" s="2"/>
      <c r="N49" s="2"/>
      <c r="O49" s="58" t="e">
        <f>#REF!</f>
        <v>#REF!</v>
      </c>
      <c r="P49" s="2" t="s">
        <v>571</v>
      </c>
      <c r="Q49" s="57"/>
      <c r="R49" s="57" t="s">
        <v>301</v>
      </c>
      <c r="S49" s="59">
        <v>5000000</v>
      </c>
      <c r="T49" s="59">
        <f t="shared" si="28"/>
        <v>4000000</v>
      </c>
      <c r="U49" s="59">
        <f t="shared" si="29"/>
        <v>3000000</v>
      </c>
      <c r="V49" s="59">
        <v>5000000</v>
      </c>
      <c r="W49" s="59">
        <f t="shared" si="35"/>
        <v>4000000</v>
      </c>
      <c r="X49" s="59">
        <f t="shared" si="36"/>
        <v>3000000</v>
      </c>
      <c r="Y49" s="60">
        <f t="shared" si="4"/>
        <v>100</v>
      </c>
      <c r="Z49" s="60">
        <f t="shared" si="5"/>
        <v>100</v>
      </c>
      <c r="AA49" s="60">
        <f t="shared" si="6"/>
        <v>100</v>
      </c>
      <c r="AB49" s="59">
        <v>5000000</v>
      </c>
      <c r="AC49" s="59">
        <f t="shared" si="7"/>
        <v>4000000</v>
      </c>
      <c r="AD49" s="59">
        <f t="shared" si="8"/>
        <v>3000000</v>
      </c>
      <c r="AE49" s="60">
        <f t="shared" si="9"/>
        <v>100</v>
      </c>
      <c r="AF49" s="60">
        <f t="shared" si="10"/>
        <v>100</v>
      </c>
      <c r="AG49" s="60">
        <f t="shared" si="11"/>
        <v>100</v>
      </c>
      <c r="AH49" s="61"/>
      <c r="AI49" s="61"/>
      <c r="AJ49" s="61"/>
      <c r="AK49" s="61">
        <v>11725000</v>
      </c>
      <c r="AL49" s="61">
        <v>11472000</v>
      </c>
      <c r="AM49" s="61">
        <v>11347000</v>
      </c>
      <c r="AN49" s="62">
        <f t="shared" si="37"/>
        <v>0</v>
      </c>
      <c r="AO49" s="62">
        <f t="shared" si="38"/>
        <v>0</v>
      </c>
      <c r="AP49" s="62">
        <f t="shared" si="39"/>
        <v>229.44</v>
      </c>
      <c r="AQ49" s="62">
        <v>5000000</v>
      </c>
      <c r="AR49" s="117">
        <f t="shared" si="33"/>
        <v>2500000</v>
      </c>
      <c r="AS49" s="117">
        <f t="shared" si="34"/>
        <v>2000000</v>
      </c>
      <c r="AT49" s="63">
        <f t="shared" si="13"/>
        <v>100</v>
      </c>
      <c r="AU49" s="63">
        <f t="shared" si="14"/>
        <v>62.5</v>
      </c>
      <c r="AV49" s="63">
        <f t="shared" si="15"/>
        <v>66.66666666666666</v>
      </c>
      <c r="AW49" s="3" t="s">
        <v>355</v>
      </c>
      <c r="AX49" s="3" t="s">
        <v>834</v>
      </c>
      <c r="AY49" s="2"/>
      <c r="AZ49" s="57" t="s">
        <v>387</v>
      </c>
      <c r="BA49" s="4"/>
      <c r="BB49" s="4"/>
      <c r="BC49" s="4"/>
      <c r="BD49" s="141">
        <f t="shared" si="16"/>
        <v>0</v>
      </c>
      <c r="BE49" s="4">
        <f t="shared" si="17"/>
        <v>0.8</v>
      </c>
      <c r="BF49" s="4">
        <f t="shared" si="18"/>
        <v>0.6</v>
      </c>
      <c r="BG49" s="4"/>
      <c r="BH49" s="141">
        <f t="shared" si="20"/>
        <v>-1000000</v>
      </c>
      <c r="BI49" s="4"/>
      <c r="BJ49" s="4"/>
      <c r="BK49" s="4"/>
      <c r="BL49" s="4"/>
      <c r="BM49" s="4"/>
      <c r="BN49" s="4"/>
    </row>
    <row r="50" spans="1:66" ht="114" customHeight="1">
      <c r="A50" s="3">
        <v>39</v>
      </c>
      <c r="B50" s="2" t="s">
        <v>933</v>
      </c>
      <c r="C50" s="152" t="s">
        <v>711</v>
      </c>
      <c r="D50" s="3">
        <v>32</v>
      </c>
      <c r="E50" s="57"/>
      <c r="F50" s="57"/>
      <c r="G50" s="57"/>
      <c r="H50" s="56"/>
      <c r="I50" s="56"/>
      <c r="J50" s="56"/>
      <c r="K50" s="56"/>
      <c r="L50" s="2"/>
      <c r="M50" s="2"/>
      <c r="N50" s="2"/>
      <c r="O50" s="58"/>
      <c r="P50" s="2" t="s">
        <v>305</v>
      </c>
      <c r="Q50" s="57"/>
      <c r="R50" s="57" t="s">
        <v>572</v>
      </c>
      <c r="S50" s="59">
        <v>2500000</v>
      </c>
      <c r="T50" s="59">
        <f>0.8*S50</f>
        <v>2000000</v>
      </c>
      <c r="U50" s="59">
        <f>0.6*S50</f>
        <v>1500000</v>
      </c>
      <c r="V50" s="59">
        <v>4000000</v>
      </c>
      <c r="W50" s="59">
        <f t="shared" si="35"/>
        <v>3200000</v>
      </c>
      <c r="X50" s="59">
        <f t="shared" si="36"/>
        <v>2400000</v>
      </c>
      <c r="Y50" s="60">
        <f t="shared" si="4"/>
        <v>160</v>
      </c>
      <c r="Z50" s="60">
        <f t="shared" si="5"/>
        <v>160</v>
      </c>
      <c r="AA50" s="60">
        <f t="shared" si="6"/>
        <v>160</v>
      </c>
      <c r="AB50" s="59">
        <v>4000000</v>
      </c>
      <c r="AC50" s="59">
        <f t="shared" si="7"/>
        <v>2000000</v>
      </c>
      <c r="AD50" s="59">
        <f t="shared" si="8"/>
        <v>1500000</v>
      </c>
      <c r="AE50" s="60">
        <f t="shared" si="9"/>
        <v>160</v>
      </c>
      <c r="AF50" s="60">
        <f t="shared" si="10"/>
        <v>100</v>
      </c>
      <c r="AG50" s="60">
        <f t="shared" si="11"/>
        <v>100</v>
      </c>
      <c r="AH50" s="61"/>
      <c r="AI50" s="61"/>
      <c r="AJ50" s="61"/>
      <c r="AK50" s="61"/>
      <c r="AL50" s="61"/>
      <c r="AM50" s="61"/>
      <c r="AN50" s="62">
        <f t="shared" si="37"/>
        <v>0</v>
      </c>
      <c r="AO50" s="62">
        <f t="shared" si="38"/>
        <v>0</v>
      </c>
      <c r="AP50" s="62">
        <f t="shared" si="39"/>
        <v>0</v>
      </c>
      <c r="AQ50" s="62">
        <v>4000000</v>
      </c>
      <c r="AR50" s="117">
        <f t="shared" si="33"/>
        <v>2000000</v>
      </c>
      <c r="AS50" s="117">
        <f t="shared" si="34"/>
        <v>1600000</v>
      </c>
      <c r="AT50" s="63">
        <f t="shared" si="13"/>
        <v>160</v>
      </c>
      <c r="AU50" s="63">
        <f t="shared" si="14"/>
        <v>100</v>
      </c>
      <c r="AV50" s="63">
        <f t="shared" si="15"/>
        <v>106.66666666666667</v>
      </c>
      <c r="AW50" s="3" t="s">
        <v>624</v>
      </c>
      <c r="AX50" s="3" t="s">
        <v>859</v>
      </c>
      <c r="AY50" s="2"/>
      <c r="AZ50" s="57"/>
      <c r="BA50" s="4"/>
      <c r="BB50" s="4"/>
      <c r="BC50" s="4"/>
      <c r="BD50" s="141">
        <f t="shared" si="16"/>
        <v>0</v>
      </c>
      <c r="BE50" s="4">
        <f t="shared" si="17"/>
        <v>0.8</v>
      </c>
      <c r="BF50" s="4">
        <f t="shared" si="18"/>
        <v>0.6</v>
      </c>
      <c r="BG50" s="141">
        <f>AR50-T50</f>
        <v>0</v>
      </c>
      <c r="BH50" s="141">
        <f t="shared" si="20"/>
        <v>100000</v>
      </c>
      <c r="BI50" s="4"/>
      <c r="BJ50" s="4"/>
      <c r="BK50" s="4"/>
      <c r="BL50" s="4"/>
      <c r="BM50" s="4"/>
      <c r="BN50" s="4"/>
    </row>
    <row r="51" spans="1:66" ht="78.75" customHeight="1">
      <c r="A51" s="3">
        <v>40</v>
      </c>
      <c r="B51" s="2" t="s">
        <v>933</v>
      </c>
      <c r="C51" s="152"/>
      <c r="D51" s="3">
        <v>33</v>
      </c>
      <c r="E51" s="152"/>
      <c r="F51" s="57"/>
      <c r="G51" s="57" t="s">
        <v>306</v>
      </c>
      <c r="H51" s="56">
        <v>2000000</v>
      </c>
      <c r="I51" s="56">
        <f t="shared" si="21"/>
        <v>1600000</v>
      </c>
      <c r="J51" s="56">
        <f t="shared" si="22"/>
        <v>1200000</v>
      </c>
      <c r="K51" s="56"/>
      <c r="L51" s="2"/>
      <c r="M51" s="2"/>
      <c r="N51" s="2" t="s">
        <v>710</v>
      </c>
      <c r="O51" s="58">
        <v>4000000</v>
      </c>
      <c r="P51" s="164" t="s">
        <v>305</v>
      </c>
      <c r="Q51" s="57"/>
      <c r="R51" s="57" t="s">
        <v>573</v>
      </c>
      <c r="S51" s="59">
        <v>2000000</v>
      </c>
      <c r="T51" s="59">
        <f aca="true" t="shared" si="40" ref="T51:T61">0.8*S51</f>
        <v>1600000</v>
      </c>
      <c r="U51" s="59">
        <f aca="true" t="shared" si="41" ref="U51:U61">0.6*S51</f>
        <v>1200000</v>
      </c>
      <c r="V51" s="65">
        <v>3000000</v>
      </c>
      <c r="W51" s="59">
        <f>0.8*V51</f>
        <v>2400000</v>
      </c>
      <c r="X51" s="59">
        <f>0.6*V51</f>
        <v>1800000</v>
      </c>
      <c r="Y51" s="60">
        <f t="shared" si="4"/>
        <v>150</v>
      </c>
      <c r="Z51" s="60">
        <f t="shared" si="5"/>
        <v>150</v>
      </c>
      <c r="AA51" s="60">
        <f t="shared" si="6"/>
        <v>150</v>
      </c>
      <c r="AB51" s="65">
        <v>3000000</v>
      </c>
      <c r="AC51" s="59">
        <f t="shared" si="7"/>
        <v>1600000</v>
      </c>
      <c r="AD51" s="59">
        <f t="shared" si="8"/>
        <v>1200000</v>
      </c>
      <c r="AE51" s="60">
        <f t="shared" si="9"/>
        <v>150</v>
      </c>
      <c r="AF51" s="60">
        <f t="shared" si="10"/>
        <v>100</v>
      </c>
      <c r="AG51" s="60">
        <f t="shared" si="11"/>
        <v>100</v>
      </c>
      <c r="AH51" s="61"/>
      <c r="AI51" s="61"/>
      <c r="AJ51" s="61"/>
      <c r="AK51" s="61"/>
      <c r="AL51" s="61"/>
      <c r="AM51" s="61"/>
      <c r="AN51" s="62">
        <f t="shared" si="37"/>
        <v>0</v>
      </c>
      <c r="AO51" s="62">
        <f aca="true" t="shared" si="42" ref="AO51:AO61">AJ51/S51*100</f>
        <v>0</v>
      </c>
      <c r="AP51" s="62">
        <f aca="true" t="shared" si="43" ref="AP51:AP61">AL51/S51*100</f>
        <v>0</v>
      </c>
      <c r="AQ51" s="62">
        <v>3000000</v>
      </c>
      <c r="AR51" s="117">
        <f t="shared" si="33"/>
        <v>1500000</v>
      </c>
      <c r="AS51" s="117">
        <f t="shared" si="34"/>
        <v>1200000</v>
      </c>
      <c r="AT51" s="63">
        <f t="shared" si="13"/>
        <v>150</v>
      </c>
      <c r="AU51" s="63">
        <f t="shared" si="14"/>
        <v>93.75</v>
      </c>
      <c r="AV51" s="63">
        <f t="shared" si="15"/>
        <v>100</v>
      </c>
      <c r="AW51" s="3" t="s">
        <v>624</v>
      </c>
      <c r="AX51" s="3" t="s">
        <v>849</v>
      </c>
      <c r="AY51" s="2"/>
      <c r="AZ51" s="4"/>
      <c r="BA51" s="4"/>
      <c r="BB51" s="4"/>
      <c r="BC51" s="4"/>
      <c r="BD51" s="141">
        <f t="shared" si="16"/>
        <v>0</v>
      </c>
      <c r="BE51" s="4">
        <f t="shared" si="17"/>
        <v>0.8</v>
      </c>
      <c r="BF51" s="4">
        <f t="shared" si="18"/>
        <v>0.6</v>
      </c>
      <c r="BG51" s="141">
        <f>AR51-T51</f>
        <v>-100000</v>
      </c>
      <c r="BH51" s="141">
        <f t="shared" si="20"/>
        <v>0</v>
      </c>
      <c r="BI51" s="4"/>
      <c r="BJ51" s="4"/>
      <c r="BK51" s="4"/>
      <c r="BL51" s="4"/>
      <c r="BM51" s="4"/>
      <c r="BN51" s="4"/>
    </row>
    <row r="52" spans="1:66" ht="94.5" customHeight="1">
      <c r="A52" s="3">
        <v>41</v>
      </c>
      <c r="B52" s="2" t="s">
        <v>933</v>
      </c>
      <c r="C52" s="152"/>
      <c r="D52" s="3">
        <v>34</v>
      </c>
      <c r="E52" s="152"/>
      <c r="F52" s="57"/>
      <c r="G52" s="2" t="s">
        <v>307</v>
      </c>
      <c r="H52" s="56">
        <v>4000000</v>
      </c>
      <c r="I52" s="56">
        <f t="shared" si="21"/>
        <v>3200000</v>
      </c>
      <c r="J52" s="56">
        <f t="shared" si="22"/>
        <v>2400000</v>
      </c>
      <c r="K52" s="56"/>
      <c r="L52" s="2"/>
      <c r="M52" s="2"/>
      <c r="N52" s="2" t="s">
        <v>710</v>
      </c>
      <c r="O52" s="58">
        <v>6000000</v>
      </c>
      <c r="P52" s="165"/>
      <c r="Q52" s="57"/>
      <c r="R52" s="57" t="s">
        <v>574</v>
      </c>
      <c r="S52" s="59">
        <v>4000000</v>
      </c>
      <c r="T52" s="59">
        <f t="shared" si="40"/>
        <v>3200000</v>
      </c>
      <c r="U52" s="59">
        <f t="shared" si="41"/>
        <v>2400000</v>
      </c>
      <c r="V52" s="59">
        <v>4000000</v>
      </c>
      <c r="W52" s="59">
        <f>0.8*V52</f>
        <v>3200000</v>
      </c>
      <c r="X52" s="59">
        <f>0.6*V52</f>
        <v>2400000</v>
      </c>
      <c r="Y52" s="60">
        <f t="shared" si="4"/>
        <v>100</v>
      </c>
      <c r="Z52" s="60">
        <f t="shared" si="5"/>
        <v>100</v>
      </c>
      <c r="AA52" s="60">
        <f t="shared" si="6"/>
        <v>100</v>
      </c>
      <c r="AB52" s="59">
        <v>4000000</v>
      </c>
      <c r="AC52" s="59">
        <f t="shared" si="7"/>
        <v>3200000</v>
      </c>
      <c r="AD52" s="59">
        <f t="shared" si="8"/>
        <v>2400000</v>
      </c>
      <c r="AE52" s="60">
        <f t="shared" si="9"/>
        <v>100</v>
      </c>
      <c r="AF52" s="60">
        <f t="shared" si="10"/>
        <v>100</v>
      </c>
      <c r="AG52" s="60">
        <f t="shared" si="11"/>
        <v>100</v>
      </c>
      <c r="AH52" s="61"/>
      <c r="AI52" s="68">
        <v>3157000</v>
      </c>
      <c r="AJ52" s="61"/>
      <c r="AK52" s="61"/>
      <c r="AL52" s="61"/>
      <c r="AM52" s="61"/>
      <c r="AN52" s="62">
        <f t="shared" si="37"/>
        <v>78.925</v>
      </c>
      <c r="AO52" s="62">
        <f t="shared" si="42"/>
        <v>0</v>
      </c>
      <c r="AP52" s="62">
        <f t="shared" si="43"/>
        <v>0</v>
      </c>
      <c r="AQ52" s="62">
        <v>4000000</v>
      </c>
      <c r="AR52" s="117">
        <f t="shared" si="33"/>
        <v>2000000</v>
      </c>
      <c r="AS52" s="117">
        <f t="shared" si="34"/>
        <v>1600000</v>
      </c>
      <c r="AT52" s="63">
        <f t="shared" si="13"/>
        <v>100</v>
      </c>
      <c r="AU52" s="63">
        <f t="shared" si="14"/>
        <v>62.5</v>
      </c>
      <c r="AV52" s="63">
        <f t="shared" si="15"/>
        <v>66.66666666666666</v>
      </c>
      <c r="AW52" s="3" t="s">
        <v>627</v>
      </c>
      <c r="AX52" s="3" t="s">
        <v>833</v>
      </c>
      <c r="AY52" s="2"/>
      <c r="AZ52" s="4"/>
      <c r="BA52" s="4"/>
      <c r="BB52" s="4"/>
      <c r="BC52" s="4"/>
      <c r="BD52" s="141">
        <f t="shared" si="16"/>
        <v>0</v>
      </c>
      <c r="BE52" s="4">
        <f t="shared" si="17"/>
        <v>0.8</v>
      </c>
      <c r="BF52" s="4">
        <f t="shared" si="18"/>
        <v>0.6</v>
      </c>
      <c r="BG52" s="4"/>
      <c r="BH52" s="141">
        <f t="shared" si="20"/>
        <v>-800000</v>
      </c>
      <c r="BI52" s="4"/>
      <c r="BJ52" s="4"/>
      <c r="BK52" s="4"/>
      <c r="BL52" s="4"/>
      <c r="BM52" s="4"/>
      <c r="BN52" s="4"/>
    </row>
    <row r="53" spans="1:66" ht="78" customHeight="1">
      <c r="A53" s="3">
        <v>42</v>
      </c>
      <c r="B53" s="57" t="s">
        <v>978</v>
      </c>
      <c r="C53" s="57" t="s">
        <v>678</v>
      </c>
      <c r="D53" s="3">
        <v>35</v>
      </c>
      <c r="E53" s="57" t="s">
        <v>42</v>
      </c>
      <c r="F53" s="57"/>
      <c r="G53" s="57" t="s">
        <v>43</v>
      </c>
      <c r="H53" s="56">
        <v>3000000</v>
      </c>
      <c r="I53" s="56">
        <f t="shared" si="21"/>
        <v>2400000</v>
      </c>
      <c r="J53" s="56">
        <f t="shared" si="22"/>
        <v>1800000</v>
      </c>
      <c r="K53" s="56" t="s">
        <v>391</v>
      </c>
      <c r="L53" s="2"/>
      <c r="M53" s="2"/>
      <c r="N53" s="2"/>
      <c r="O53" s="58">
        <v>6000000</v>
      </c>
      <c r="P53" s="57" t="s">
        <v>575</v>
      </c>
      <c r="Q53" s="57"/>
      <c r="R53" s="57" t="s">
        <v>576</v>
      </c>
      <c r="S53" s="59">
        <v>3000000</v>
      </c>
      <c r="T53" s="59">
        <f t="shared" si="40"/>
        <v>2400000</v>
      </c>
      <c r="U53" s="59">
        <f t="shared" si="41"/>
        <v>1800000</v>
      </c>
      <c r="V53" s="65">
        <v>3500000</v>
      </c>
      <c r="W53" s="59">
        <f>0.8*V53</f>
        <v>2800000</v>
      </c>
      <c r="X53" s="59">
        <f>0.6*V53</f>
        <v>2100000</v>
      </c>
      <c r="Y53" s="60">
        <f t="shared" si="4"/>
        <v>116.66666666666667</v>
      </c>
      <c r="Z53" s="60">
        <f t="shared" si="5"/>
        <v>116.66666666666667</v>
      </c>
      <c r="AA53" s="60">
        <f t="shared" si="6"/>
        <v>116.66666666666667</v>
      </c>
      <c r="AB53" s="65">
        <v>3500000</v>
      </c>
      <c r="AC53" s="59">
        <f t="shared" si="7"/>
        <v>2400000</v>
      </c>
      <c r="AD53" s="59">
        <f t="shared" si="8"/>
        <v>1800000</v>
      </c>
      <c r="AE53" s="60">
        <f t="shared" si="9"/>
        <v>116.66666666666667</v>
      </c>
      <c r="AF53" s="60">
        <f t="shared" si="10"/>
        <v>100</v>
      </c>
      <c r="AG53" s="60">
        <f t="shared" si="11"/>
        <v>100</v>
      </c>
      <c r="AH53" s="61"/>
      <c r="AI53" s="61">
        <v>1052000</v>
      </c>
      <c r="AJ53" s="61"/>
      <c r="AK53" s="61"/>
      <c r="AL53" s="61"/>
      <c r="AM53" s="61"/>
      <c r="AN53" s="62">
        <f t="shared" si="37"/>
        <v>35.06666666666667</v>
      </c>
      <c r="AO53" s="62">
        <f t="shared" si="42"/>
        <v>0</v>
      </c>
      <c r="AP53" s="62">
        <f t="shared" si="43"/>
        <v>0</v>
      </c>
      <c r="AQ53" s="62">
        <v>3500000</v>
      </c>
      <c r="AR53" s="117">
        <f t="shared" si="33"/>
        <v>1750000</v>
      </c>
      <c r="AS53" s="117">
        <f t="shared" si="34"/>
        <v>1400000</v>
      </c>
      <c r="AT53" s="63">
        <f t="shared" si="13"/>
        <v>116.66666666666667</v>
      </c>
      <c r="AU53" s="63">
        <f t="shared" si="14"/>
        <v>72.91666666666666</v>
      </c>
      <c r="AV53" s="63">
        <f t="shared" si="15"/>
        <v>77.77777777777779</v>
      </c>
      <c r="AW53" s="3" t="s">
        <v>626</v>
      </c>
      <c r="AX53" s="3" t="s">
        <v>849</v>
      </c>
      <c r="AY53" s="2"/>
      <c r="AZ53" s="4"/>
      <c r="BA53" s="4"/>
      <c r="BB53" s="4"/>
      <c r="BC53" s="4"/>
      <c r="BD53" s="141">
        <f t="shared" si="16"/>
        <v>0</v>
      </c>
      <c r="BE53" s="4">
        <f t="shared" si="17"/>
        <v>0.8</v>
      </c>
      <c r="BF53" s="4">
        <f t="shared" si="18"/>
        <v>0.6</v>
      </c>
      <c r="BG53" s="141">
        <f>AR53-T53</f>
        <v>-650000</v>
      </c>
      <c r="BH53" s="141">
        <f t="shared" si="20"/>
        <v>-400000</v>
      </c>
      <c r="BI53" s="4"/>
      <c r="BJ53" s="4"/>
      <c r="BK53" s="4"/>
      <c r="BL53" s="4"/>
      <c r="BM53" s="4"/>
      <c r="BN53" s="4"/>
    </row>
    <row r="54" spans="1:66" ht="60" customHeight="1">
      <c r="A54" s="3">
        <v>43</v>
      </c>
      <c r="B54" s="57" t="s">
        <v>979</v>
      </c>
      <c r="C54" s="57" t="s">
        <v>679</v>
      </c>
      <c r="D54" s="3">
        <v>36</v>
      </c>
      <c r="E54" s="57" t="s">
        <v>44</v>
      </c>
      <c r="F54" s="57"/>
      <c r="G54" s="57" t="s">
        <v>45</v>
      </c>
      <c r="H54" s="56">
        <v>1500000</v>
      </c>
      <c r="I54" s="56">
        <f t="shared" si="21"/>
        <v>1200000</v>
      </c>
      <c r="J54" s="56">
        <f t="shared" si="22"/>
        <v>900000</v>
      </c>
      <c r="K54" s="56" t="s">
        <v>391</v>
      </c>
      <c r="L54" s="2"/>
      <c r="M54" s="2"/>
      <c r="N54" s="2"/>
      <c r="O54" s="58">
        <v>3000000</v>
      </c>
      <c r="P54" s="57" t="s">
        <v>44</v>
      </c>
      <c r="Q54" s="57"/>
      <c r="R54" s="57" t="s">
        <v>45</v>
      </c>
      <c r="S54" s="59">
        <v>1500000</v>
      </c>
      <c r="T54" s="59">
        <f t="shared" si="40"/>
        <v>1200000</v>
      </c>
      <c r="U54" s="59">
        <f t="shared" si="41"/>
        <v>900000</v>
      </c>
      <c r="V54" s="61">
        <v>1800000</v>
      </c>
      <c r="W54" s="59">
        <f aca="true" t="shared" si="44" ref="W54:W61">0.8*V54</f>
        <v>1440000</v>
      </c>
      <c r="X54" s="59">
        <f aca="true" t="shared" si="45" ref="X54:X61">0.6*V54</f>
        <v>1080000</v>
      </c>
      <c r="Y54" s="60">
        <f t="shared" si="4"/>
        <v>120</v>
      </c>
      <c r="Z54" s="60">
        <f t="shared" si="5"/>
        <v>120</v>
      </c>
      <c r="AA54" s="60">
        <f t="shared" si="6"/>
        <v>120</v>
      </c>
      <c r="AB54" s="61">
        <v>1800000</v>
      </c>
      <c r="AC54" s="59">
        <f t="shared" si="7"/>
        <v>1200000</v>
      </c>
      <c r="AD54" s="59">
        <f t="shared" si="8"/>
        <v>900000</v>
      </c>
      <c r="AE54" s="60">
        <f t="shared" si="9"/>
        <v>120</v>
      </c>
      <c r="AF54" s="60">
        <f t="shared" si="10"/>
        <v>100</v>
      </c>
      <c r="AG54" s="60">
        <f t="shared" si="11"/>
        <v>100</v>
      </c>
      <c r="AH54" s="61"/>
      <c r="AI54" s="61"/>
      <c r="AJ54" s="61"/>
      <c r="AK54" s="61"/>
      <c r="AL54" s="61"/>
      <c r="AM54" s="61"/>
      <c r="AN54" s="62">
        <f t="shared" si="37"/>
        <v>0</v>
      </c>
      <c r="AO54" s="62">
        <f t="shared" si="42"/>
        <v>0</v>
      </c>
      <c r="AP54" s="62">
        <f t="shared" si="43"/>
        <v>0</v>
      </c>
      <c r="AQ54" s="62">
        <v>1500000</v>
      </c>
      <c r="AR54" s="117">
        <f t="shared" si="33"/>
        <v>750000</v>
      </c>
      <c r="AS54" s="117">
        <f t="shared" si="34"/>
        <v>600000</v>
      </c>
      <c r="AT54" s="63">
        <f t="shared" si="13"/>
        <v>100</v>
      </c>
      <c r="AU54" s="63">
        <f t="shared" si="14"/>
        <v>62.5</v>
      </c>
      <c r="AV54" s="63">
        <f t="shared" si="15"/>
        <v>66.66666666666666</v>
      </c>
      <c r="AW54" s="3"/>
      <c r="AX54" s="3"/>
      <c r="AY54" s="2"/>
      <c r="AZ54" s="4"/>
      <c r="BA54" s="4"/>
      <c r="BB54" s="56">
        <v>1500000</v>
      </c>
      <c r="BC54" s="4"/>
      <c r="BD54" s="141">
        <f t="shared" si="16"/>
        <v>-300000</v>
      </c>
      <c r="BE54" s="4">
        <f t="shared" si="17"/>
        <v>0.8</v>
      </c>
      <c r="BF54" s="4">
        <f t="shared" si="18"/>
        <v>0.6</v>
      </c>
      <c r="BG54" s="4"/>
      <c r="BH54" s="141">
        <f t="shared" si="20"/>
        <v>-300000</v>
      </c>
      <c r="BI54" s="4"/>
      <c r="BJ54" s="4"/>
      <c r="BK54" s="4"/>
      <c r="BL54" s="4"/>
      <c r="BM54" s="4"/>
      <c r="BN54" s="4"/>
    </row>
    <row r="55" spans="1:66" ht="43.5" customHeight="1">
      <c r="A55" s="3">
        <v>44</v>
      </c>
      <c r="B55" s="57" t="s">
        <v>912</v>
      </c>
      <c r="C55" s="57" t="s">
        <v>680</v>
      </c>
      <c r="D55" s="3">
        <v>37</v>
      </c>
      <c r="E55" s="57" t="s">
        <v>237</v>
      </c>
      <c r="F55" s="57"/>
      <c r="G55" s="2" t="s">
        <v>238</v>
      </c>
      <c r="H55" s="56">
        <v>600000</v>
      </c>
      <c r="I55" s="56">
        <f t="shared" si="21"/>
        <v>480000</v>
      </c>
      <c r="J55" s="56">
        <f t="shared" si="22"/>
        <v>360000</v>
      </c>
      <c r="K55" s="56"/>
      <c r="L55" s="2" t="s">
        <v>391</v>
      </c>
      <c r="M55" s="2"/>
      <c r="N55" s="2"/>
      <c r="O55" s="58">
        <v>1000000</v>
      </c>
      <c r="P55" s="57" t="s">
        <v>237</v>
      </c>
      <c r="Q55" s="57"/>
      <c r="R55" s="57" t="s">
        <v>238</v>
      </c>
      <c r="S55" s="59">
        <v>600000</v>
      </c>
      <c r="T55" s="59">
        <f t="shared" si="40"/>
        <v>480000</v>
      </c>
      <c r="U55" s="59">
        <f t="shared" si="41"/>
        <v>360000</v>
      </c>
      <c r="V55" s="59">
        <v>600000</v>
      </c>
      <c r="W55" s="59">
        <f t="shared" si="44"/>
        <v>480000</v>
      </c>
      <c r="X55" s="59">
        <f t="shared" si="45"/>
        <v>360000</v>
      </c>
      <c r="Y55" s="60">
        <f t="shared" si="4"/>
        <v>100</v>
      </c>
      <c r="Z55" s="60">
        <f t="shared" si="5"/>
        <v>100</v>
      </c>
      <c r="AA55" s="60">
        <f t="shared" si="6"/>
        <v>100</v>
      </c>
      <c r="AB55" s="59">
        <v>600000</v>
      </c>
      <c r="AC55" s="59">
        <f t="shared" si="7"/>
        <v>480000</v>
      </c>
      <c r="AD55" s="59">
        <f t="shared" si="8"/>
        <v>360000</v>
      </c>
      <c r="AE55" s="60">
        <f t="shared" si="9"/>
        <v>100</v>
      </c>
      <c r="AF55" s="60">
        <f t="shared" si="10"/>
        <v>100</v>
      </c>
      <c r="AG55" s="60">
        <f t="shared" si="11"/>
        <v>100</v>
      </c>
      <c r="AH55" s="61">
        <v>2.5</v>
      </c>
      <c r="AI55" s="61"/>
      <c r="AJ55" s="61"/>
      <c r="AK55" s="61"/>
      <c r="AL55" s="61"/>
      <c r="AM55" s="61"/>
      <c r="AN55" s="62">
        <f t="shared" si="37"/>
        <v>0</v>
      </c>
      <c r="AO55" s="62">
        <f t="shared" si="42"/>
        <v>0</v>
      </c>
      <c r="AP55" s="62">
        <f t="shared" si="43"/>
        <v>0</v>
      </c>
      <c r="AQ55" s="62">
        <v>600000</v>
      </c>
      <c r="AR55" s="117">
        <f t="shared" si="33"/>
        <v>300000</v>
      </c>
      <c r="AS55" s="117">
        <f t="shared" si="34"/>
        <v>240000</v>
      </c>
      <c r="AT55" s="63">
        <f t="shared" si="13"/>
        <v>100</v>
      </c>
      <c r="AU55" s="63">
        <f t="shared" si="14"/>
        <v>62.5</v>
      </c>
      <c r="AV55" s="63">
        <f t="shared" si="15"/>
        <v>66.66666666666666</v>
      </c>
      <c r="AW55" s="3"/>
      <c r="AX55" s="3"/>
      <c r="AY55" s="2"/>
      <c r="AZ55" s="57" t="s">
        <v>370</v>
      </c>
      <c r="BA55" s="4"/>
      <c r="BB55" s="4"/>
      <c r="BC55" s="4"/>
      <c r="BD55" s="141">
        <f t="shared" si="16"/>
        <v>0</v>
      </c>
      <c r="BE55" s="4">
        <f t="shared" si="17"/>
        <v>0.8</v>
      </c>
      <c r="BF55" s="4">
        <f t="shared" si="18"/>
        <v>0.6</v>
      </c>
      <c r="BG55" s="4"/>
      <c r="BH55" s="141">
        <f t="shared" si="20"/>
        <v>-120000</v>
      </c>
      <c r="BI55" s="4"/>
      <c r="BJ55" s="4"/>
      <c r="BK55" s="4"/>
      <c r="BL55" s="4"/>
      <c r="BM55" s="4"/>
      <c r="BN55" s="4"/>
    </row>
    <row r="56" spans="1:66" ht="66" customHeight="1">
      <c r="A56" s="3">
        <v>45</v>
      </c>
      <c r="B56" s="57" t="s">
        <v>913</v>
      </c>
      <c r="C56" s="57" t="s">
        <v>682</v>
      </c>
      <c r="D56" s="3"/>
      <c r="E56" s="57" t="s">
        <v>252</v>
      </c>
      <c r="F56" s="2"/>
      <c r="G56" s="2" t="s">
        <v>315</v>
      </c>
      <c r="H56" s="64">
        <v>170000</v>
      </c>
      <c r="I56" s="56">
        <f t="shared" si="21"/>
        <v>136000</v>
      </c>
      <c r="J56" s="56">
        <f t="shared" si="22"/>
        <v>102000</v>
      </c>
      <c r="K56" s="56"/>
      <c r="L56" s="3" t="s">
        <v>254</v>
      </c>
      <c r="M56" s="2"/>
      <c r="N56" s="2"/>
      <c r="O56" s="58">
        <v>300000</v>
      </c>
      <c r="P56" s="57" t="s">
        <v>252</v>
      </c>
      <c r="Q56" s="57"/>
      <c r="R56" s="57" t="s">
        <v>315</v>
      </c>
      <c r="S56" s="61">
        <v>170000</v>
      </c>
      <c r="T56" s="59">
        <f t="shared" si="40"/>
        <v>136000</v>
      </c>
      <c r="U56" s="59">
        <f t="shared" si="41"/>
        <v>102000</v>
      </c>
      <c r="V56" s="61">
        <v>250000</v>
      </c>
      <c r="W56" s="59">
        <f t="shared" si="44"/>
        <v>200000</v>
      </c>
      <c r="X56" s="59">
        <f t="shared" si="45"/>
        <v>150000</v>
      </c>
      <c r="Y56" s="60">
        <f t="shared" si="4"/>
        <v>147.05882352941177</v>
      </c>
      <c r="Z56" s="60">
        <f t="shared" si="5"/>
        <v>147.05882352941177</v>
      </c>
      <c r="AA56" s="60">
        <f t="shared" si="6"/>
        <v>147.05882352941177</v>
      </c>
      <c r="AB56" s="61">
        <v>250000</v>
      </c>
      <c r="AC56" s="59">
        <f t="shared" si="7"/>
        <v>136000</v>
      </c>
      <c r="AD56" s="59">
        <f t="shared" si="8"/>
        <v>102000</v>
      </c>
      <c r="AE56" s="60">
        <f t="shared" si="9"/>
        <v>147.05882352941177</v>
      </c>
      <c r="AF56" s="60">
        <f t="shared" si="10"/>
        <v>100</v>
      </c>
      <c r="AG56" s="60">
        <f t="shared" si="11"/>
        <v>100</v>
      </c>
      <c r="AH56" s="65">
        <v>1.5</v>
      </c>
      <c r="AI56" s="65"/>
      <c r="AJ56" s="61">
        <v>255000</v>
      </c>
      <c r="AK56" s="61"/>
      <c r="AL56" s="61"/>
      <c r="AM56" s="61"/>
      <c r="AN56" s="62">
        <f t="shared" si="37"/>
        <v>0</v>
      </c>
      <c r="AO56" s="62">
        <f t="shared" si="42"/>
        <v>150</v>
      </c>
      <c r="AP56" s="62">
        <f t="shared" si="43"/>
        <v>0</v>
      </c>
      <c r="AQ56" s="62">
        <v>250000</v>
      </c>
      <c r="AR56" s="117">
        <f t="shared" si="33"/>
        <v>125000</v>
      </c>
      <c r="AS56" s="117">
        <f t="shared" si="34"/>
        <v>100000</v>
      </c>
      <c r="AT56" s="63">
        <f t="shared" si="13"/>
        <v>147.05882352941177</v>
      </c>
      <c r="AU56" s="63">
        <f t="shared" si="14"/>
        <v>91.91176470588235</v>
      </c>
      <c r="AV56" s="63">
        <f t="shared" si="15"/>
        <v>98.0392156862745</v>
      </c>
      <c r="AW56" s="3" t="s">
        <v>323</v>
      </c>
      <c r="AX56" s="3" t="s">
        <v>845</v>
      </c>
      <c r="AY56" s="2"/>
      <c r="AZ56" s="57" t="s">
        <v>370</v>
      </c>
      <c r="BA56" s="4"/>
      <c r="BB56" s="142">
        <v>200000</v>
      </c>
      <c r="BC56" s="4"/>
      <c r="BD56" s="141">
        <f t="shared" si="16"/>
        <v>0</v>
      </c>
      <c r="BE56" s="4">
        <f t="shared" si="17"/>
        <v>0.8</v>
      </c>
      <c r="BF56" s="4">
        <f t="shared" si="18"/>
        <v>0.6</v>
      </c>
      <c r="BG56" s="141">
        <f>AR56-T56</f>
        <v>-11000</v>
      </c>
      <c r="BH56" s="141">
        <f t="shared" si="20"/>
        <v>-2000</v>
      </c>
      <c r="BI56" s="4"/>
      <c r="BJ56" s="4"/>
      <c r="BK56" s="4"/>
      <c r="BL56" s="4"/>
      <c r="BM56" s="4"/>
      <c r="BN56" s="4"/>
    </row>
    <row r="57" spans="1:66" ht="39.75" customHeight="1">
      <c r="A57" s="3">
        <v>46</v>
      </c>
      <c r="B57" s="57" t="s">
        <v>934</v>
      </c>
      <c r="C57" s="57" t="s">
        <v>696</v>
      </c>
      <c r="D57" s="3" t="s">
        <v>266</v>
      </c>
      <c r="E57" s="57" t="s">
        <v>78</v>
      </c>
      <c r="F57" s="2"/>
      <c r="G57" s="2" t="s">
        <v>316</v>
      </c>
      <c r="H57" s="18">
        <v>4000000</v>
      </c>
      <c r="I57" s="56">
        <f t="shared" si="21"/>
        <v>3200000</v>
      </c>
      <c r="J57" s="56">
        <f t="shared" si="22"/>
        <v>2400000</v>
      </c>
      <c r="K57" s="56"/>
      <c r="L57" s="2"/>
      <c r="M57" s="2"/>
      <c r="N57" s="2" t="s">
        <v>254</v>
      </c>
      <c r="O57" s="58" t="e">
        <f>#REF!</f>
        <v>#REF!</v>
      </c>
      <c r="P57" s="57" t="s">
        <v>78</v>
      </c>
      <c r="Q57" s="57"/>
      <c r="R57" s="57" t="s">
        <v>316</v>
      </c>
      <c r="S57" s="65">
        <v>4000000</v>
      </c>
      <c r="T57" s="59">
        <f t="shared" si="40"/>
        <v>3200000</v>
      </c>
      <c r="U57" s="59">
        <f t="shared" si="41"/>
        <v>2400000</v>
      </c>
      <c r="V57" s="65">
        <v>4000000</v>
      </c>
      <c r="W57" s="59">
        <f t="shared" si="44"/>
        <v>3200000</v>
      </c>
      <c r="X57" s="59">
        <f t="shared" si="45"/>
        <v>2400000</v>
      </c>
      <c r="Y57" s="60">
        <f t="shared" si="4"/>
        <v>100</v>
      </c>
      <c r="Z57" s="60">
        <f t="shared" si="5"/>
        <v>100</v>
      </c>
      <c r="AA57" s="60">
        <f t="shared" si="6"/>
        <v>100</v>
      </c>
      <c r="AB57" s="65">
        <v>4000000</v>
      </c>
      <c r="AC57" s="59">
        <f t="shared" si="7"/>
        <v>3200000</v>
      </c>
      <c r="AD57" s="59">
        <f t="shared" si="8"/>
        <v>2400000</v>
      </c>
      <c r="AE57" s="60">
        <f t="shared" si="9"/>
        <v>100</v>
      </c>
      <c r="AF57" s="60">
        <f t="shared" si="10"/>
        <v>100</v>
      </c>
      <c r="AG57" s="60">
        <f t="shared" si="11"/>
        <v>100</v>
      </c>
      <c r="AH57" s="61"/>
      <c r="AI57" s="61"/>
      <c r="AJ57" s="61"/>
      <c r="AK57" s="61">
        <v>5694000</v>
      </c>
      <c r="AL57" s="61">
        <v>4908000</v>
      </c>
      <c r="AM57" s="61">
        <v>4540000</v>
      </c>
      <c r="AN57" s="62">
        <f t="shared" si="37"/>
        <v>0</v>
      </c>
      <c r="AO57" s="62">
        <f t="shared" si="42"/>
        <v>0</v>
      </c>
      <c r="AP57" s="62">
        <f t="shared" si="43"/>
        <v>122.7</v>
      </c>
      <c r="AQ57" s="62">
        <v>4000000</v>
      </c>
      <c r="AR57" s="117">
        <f t="shared" si="33"/>
        <v>2000000</v>
      </c>
      <c r="AS57" s="117">
        <f t="shared" si="34"/>
        <v>1600000</v>
      </c>
      <c r="AT57" s="63">
        <f t="shared" si="13"/>
        <v>100</v>
      </c>
      <c r="AU57" s="63">
        <f t="shared" si="14"/>
        <v>62.5</v>
      </c>
      <c r="AV57" s="63">
        <f t="shared" si="15"/>
        <v>66.66666666666666</v>
      </c>
      <c r="AW57" s="3"/>
      <c r="AX57" s="3"/>
      <c r="AY57" s="2"/>
      <c r="AZ57" s="57" t="s">
        <v>367</v>
      </c>
      <c r="BA57" s="4"/>
      <c r="BB57" s="4"/>
      <c r="BC57" s="4"/>
      <c r="BD57" s="141">
        <f t="shared" si="16"/>
        <v>0</v>
      </c>
      <c r="BE57" s="4">
        <f t="shared" si="17"/>
        <v>0.8</v>
      </c>
      <c r="BF57" s="4">
        <f t="shared" si="18"/>
        <v>0.6</v>
      </c>
      <c r="BG57" s="4"/>
      <c r="BH57" s="141">
        <f t="shared" si="20"/>
        <v>-800000</v>
      </c>
      <c r="BI57" s="4"/>
      <c r="BJ57" s="4"/>
      <c r="BK57" s="4"/>
      <c r="BL57" s="4"/>
      <c r="BM57" s="4"/>
      <c r="BN57" s="4"/>
    </row>
    <row r="58" spans="1:66" ht="55.5">
      <c r="A58" s="3">
        <v>47</v>
      </c>
      <c r="B58" s="57" t="s">
        <v>935</v>
      </c>
      <c r="C58" s="57" t="s">
        <v>697</v>
      </c>
      <c r="D58" s="3" t="s">
        <v>267</v>
      </c>
      <c r="E58" s="57" t="s">
        <v>1</v>
      </c>
      <c r="F58" s="2"/>
      <c r="G58" s="2" t="s">
        <v>317</v>
      </c>
      <c r="H58" s="18">
        <v>4000000</v>
      </c>
      <c r="I58" s="56">
        <f t="shared" si="21"/>
        <v>3200000</v>
      </c>
      <c r="J58" s="56">
        <f t="shared" si="22"/>
        <v>2400000</v>
      </c>
      <c r="K58" s="56"/>
      <c r="L58" s="2"/>
      <c r="M58" s="2"/>
      <c r="N58" s="2" t="s">
        <v>254</v>
      </c>
      <c r="O58" s="58">
        <v>5700000</v>
      </c>
      <c r="P58" s="57" t="s">
        <v>1</v>
      </c>
      <c r="Q58" s="57"/>
      <c r="R58" s="57" t="s">
        <v>615</v>
      </c>
      <c r="S58" s="65">
        <v>4000000</v>
      </c>
      <c r="T58" s="59">
        <f t="shared" si="40"/>
        <v>3200000</v>
      </c>
      <c r="U58" s="59">
        <f t="shared" si="41"/>
        <v>2400000</v>
      </c>
      <c r="V58" s="65">
        <v>4000000</v>
      </c>
      <c r="W58" s="59">
        <f t="shared" si="44"/>
        <v>3200000</v>
      </c>
      <c r="X58" s="59">
        <f t="shared" si="45"/>
        <v>2400000</v>
      </c>
      <c r="Y58" s="60">
        <f t="shared" si="4"/>
        <v>100</v>
      </c>
      <c r="Z58" s="60">
        <f t="shared" si="5"/>
        <v>100</v>
      </c>
      <c r="AA58" s="60">
        <f t="shared" si="6"/>
        <v>100</v>
      </c>
      <c r="AB58" s="65">
        <v>4000000</v>
      </c>
      <c r="AC58" s="59">
        <f t="shared" si="7"/>
        <v>3200000</v>
      </c>
      <c r="AD58" s="59">
        <f t="shared" si="8"/>
        <v>2400000</v>
      </c>
      <c r="AE58" s="60">
        <f t="shared" si="9"/>
        <v>100</v>
      </c>
      <c r="AF58" s="60">
        <f t="shared" si="10"/>
        <v>100</v>
      </c>
      <c r="AG58" s="60">
        <f t="shared" si="11"/>
        <v>100</v>
      </c>
      <c r="AH58" s="61"/>
      <c r="AI58" s="61"/>
      <c r="AJ58" s="61"/>
      <c r="AK58" s="61"/>
      <c r="AL58" s="61"/>
      <c r="AM58" s="61"/>
      <c r="AN58" s="62">
        <f t="shared" si="37"/>
        <v>0</v>
      </c>
      <c r="AO58" s="62">
        <f t="shared" si="42"/>
        <v>0</v>
      </c>
      <c r="AP58" s="62">
        <f t="shared" si="43"/>
        <v>0</v>
      </c>
      <c r="AQ58" s="62">
        <v>4000000</v>
      </c>
      <c r="AR58" s="117">
        <f t="shared" si="33"/>
        <v>2000000</v>
      </c>
      <c r="AS58" s="117">
        <f t="shared" si="34"/>
        <v>1600000</v>
      </c>
      <c r="AT58" s="63">
        <f t="shared" si="13"/>
        <v>100</v>
      </c>
      <c r="AU58" s="63">
        <f t="shared" si="14"/>
        <v>62.5</v>
      </c>
      <c r="AV58" s="63">
        <f t="shared" si="15"/>
        <v>66.66666666666666</v>
      </c>
      <c r="AW58" s="3" t="s">
        <v>627</v>
      </c>
      <c r="AX58" s="3" t="s">
        <v>833</v>
      </c>
      <c r="AY58" s="2"/>
      <c r="AZ58" s="4"/>
      <c r="BA58" s="4"/>
      <c r="BB58" s="4"/>
      <c r="BC58" s="4"/>
      <c r="BD58" s="141">
        <f t="shared" si="16"/>
        <v>0</v>
      </c>
      <c r="BE58" s="4">
        <f t="shared" si="17"/>
        <v>0.8</v>
      </c>
      <c r="BF58" s="4">
        <f t="shared" si="18"/>
        <v>0.6</v>
      </c>
      <c r="BG58" s="4"/>
      <c r="BH58" s="141">
        <f t="shared" si="20"/>
        <v>-800000</v>
      </c>
      <c r="BI58" s="4"/>
      <c r="BJ58" s="4"/>
      <c r="BK58" s="4"/>
      <c r="BL58" s="4"/>
      <c r="BM58" s="4"/>
      <c r="BN58" s="4"/>
    </row>
    <row r="59" spans="1:66" ht="39.75" customHeight="1">
      <c r="A59" s="3">
        <v>48</v>
      </c>
      <c r="B59" s="57" t="s">
        <v>936</v>
      </c>
      <c r="C59" s="57" t="s">
        <v>698</v>
      </c>
      <c r="D59" s="3" t="s">
        <v>268</v>
      </c>
      <c r="E59" s="57" t="s">
        <v>269</v>
      </c>
      <c r="F59" s="2"/>
      <c r="G59" s="2" t="s">
        <v>272</v>
      </c>
      <c r="H59" s="18">
        <v>1000000</v>
      </c>
      <c r="I59" s="56">
        <f t="shared" si="21"/>
        <v>800000</v>
      </c>
      <c r="J59" s="56">
        <f t="shared" si="22"/>
        <v>600000</v>
      </c>
      <c r="K59" s="56"/>
      <c r="L59" s="2"/>
      <c r="M59" s="2"/>
      <c r="N59" s="2" t="s">
        <v>254</v>
      </c>
      <c r="O59" s="58">
        <v>2000000</v>
      </c>
      <c r="P59" s="57" t="s">
        <v>269</v>
      </c>
      <c r="Q59" s="57"/>
      <c r="R59" s="57" t="s">
        <v>272</v>
      </c>
      <c r="S59" s="65">
        <v>1000000</v>
      </c>
      <c r="T59" s="59">
        <f t="shared" si="40"/>
        <v>800000</v>
      </c>
      <c r="U59" s="59">
        <f t="shared" si="41"/>
        <v>600000</v>
      </c>
      <c r="V59" s="65">
        <v>1000000</v>
      </c>
      <c r="W59" s="59">
        <f t="shared" si="44"/>
        <v>800000</v>
      </c>
      <c r="X59" s="59">
        <f t="shared" si="45"/>
        <v>600000</v>
      </c>
      <c r="Y59" s="60">
        <f t="shared" si="4"/>
        <v>100</v>
      </c>
      <c r="Z59" s="60">
        <f t="shared" si="5"/>
        <v>100</v>
      </c>
      <c r="AA59" s="60">
        <f t="shared" si="6"/>
        <v>100</v>
      </c>
      <c r="AB59" s="65">
        <v>1000000</v>
      </c>
      <c r="AC59" s="59">
        <f t="shared" si="7"/>
        <v>800000</v>
      </c>
      <c r="AD59" s="59">
        <f t="shared" si="8"/>
        <v>600000</v>
      </c>
      <c r="AE59" s="60">
        <f t="shared" si="9"/>
        <v>100</v>
      </c>
      <c r="AF59" s="60">
        <f t="shared" si="10"/>
        <v>100</v>
      </c>
      <c r="AG59" s="60">
        <f t="shared" si="11"/>
        <v>100</v>
      </c>
      <c r="AH59" s="61"/>
      <c r="AI59" s="61"/>
      <c r="AJ59" s="61"/>
      <c r="AK59" s="61"/>
      <c r="AL59" s="61"/>
      <c r="AM59" s="61"/>
      <c r="AN59" s="62">
        <f t="shared" si="37"/>
        <v>0</v>
      </c>
      <c r="AO59" s="62">
        <f t="shared" si="42"/>
        <v>0</v>
      </c>
      <c r="AP59" s="62">
        <f t="shared" si="43"/>
        <v>0</v>
      </c>
      <c r="AQ59" s="62">
        <v>1000000</v>
      </c>
      <c r="AR59" s="117">
        <f t="shared" si="33"/>
        <v>500000</v>
      </c>
      <c r="AS59" s="117">
        <f t="shared" si="34"/>
        <v>400000</v>
      </c>
      <c r="AT59" s="63">
        <f t="shared" si="13"/>
        <v>100</v>
      </c>
      <c r="AU59" s="63">
        <f t="shared" si="14"/>
        <v>62.5</v>
      </c>
      <c r="AV59" s="63">
        <f t="shared" si="15"/>
        <v>66.66666666666666</v>
      </c>
      <c r="AW59" s="3"/>
      <c r="AX59" s="3"/>
      <c r="AY59" s="2"/>
      <c r="AZ59" s="4"/>
      <c r="BA59" s="4"/>
      <c r="BB59" s="4"/>
      <c r="BC59" s="4"/>
      <c r="BD59" s="141">
        <f t="shared" si="16"/>
        <v>0</v>
      </c>
      <c r="BE59" s="4">
        <f t="shared" si="17"/>
        <v>0.8</v>
      </c>
      <c r="BF59" s="4">
        <f t="shared" si="18"/>
        <v>0.6</v>
      </c>
      <c r="BG59" s="4"/>
      <c r="BH59" s="141">
        <f t="shared" si="20"/>
        <v>-200000</v>
      </c>
      <c r="BI59" s="4"/>
      <c r="BJ59" s="4"/>
      <c r="BK59" s="4"/>
      <c r="BL59" s="4"/>
      <c r="BM59" s="4"/>
      <c r="BN59" s="4"/>
    </row>
    <row r="60" spans="1:66" ht="95.25" customHeight="1">
      <c r="A60" s="3">
        <v>49</v>
      </c>
      <c r="B60" s="57" t="s">
        <v>937</v>
      </c>
      <c r="C60" s="57" t="s">
        <v>699</v>
      </c>
      <c r="D60" s="3" t="s">
        <v>270</v>
      </c>
      <c r="E60" s="57" t="s">
        <v>318</v>
      </c>
      <c r="F60" s="2"/>
      <c r="G60" s="2" t="s">
        <v>273</v>
      </c>
      <c r="H60" s="18">
        <v>1000000</v>
      </c>
      <c r="I60" s="56">
        <f t="shared" si="21"/>
        <v>800000</v>
      </c>
      <c r="J60" s="56">
        <f t="shared" si="22"/>
        <v>600000</v>
      </c>
      <c r="K60" s="56"/>
      <c r="L60" s="2"/>
      <c r="M60" s="2"/>
      <c r="N60" s="2" t="s">
        <v>254</v>
      </c>
      <c r="O60" s="58">
        <v>2000000</v>
      </c>
      <c r="P60" s="57" t="s">
        <v>629</v>
      </c>
      <c r="Q60" s="57"/>
      <c r="R60" s="57" t="s">
        <v>577</v>
      </c>
      <c r="S60" s="65">
        <v>1000000</v>
      </c>
      <c r="T60" s="59">
        <f t="shared" si="40"/>
        <v>800000</v>
      </c>
      <c r="U60" s="59">
        <f t="shared" si="41"/>
        <v>600000</v>
      </c>
      <c r="V60" s="65">
        <v>1000000</v>
      </c>
      <c r="W60" s="59">
        <f t="shared" si="44"/>
        <v>800000</v>
      </c>
      <c r="X60" s="59">
        <f t="shared" si="45"/>
        <v>600000</v>
      </c>
      <c r="Y60" s="60">
        <f t="shared" si="4"/>
        <v>100</v>
      </c>
      <c r="Z60" s="60">
        <f t="shared" si="5"/>
        <v>100</v>
      </c>
      <c r="AA60" s="60">
        <f t="shared" si="6"/>
        <v>100</v>
      </c>
      <c r="AB60" s="65">
        <v>1000000</v>
      </c>
      <c r="AC60" s="59">
        <f t="shared" si="7"/>
        <v>800000</v>
      </c>
      <c r="AD60" s="59">
        <f t="shared" si="8"/>
        <v>600000</v>
      </c>
      <c r="AE60" s="60">
        <f t="shared" si="9"/>
        <v>100</v>
      </c>
      <c r="AF60" s="60">
        <f t="shared" si="10"/>
        <v>100</v>
      </c>
      <c r="AG60" s="60">
        <f t="shared" si="11"/>
        <v>100</v>
      </c>
      <c r="AH60" s="61"/>
      <c r="AI60" s="61"/>
      <c r="AJ60" s="61"/>
      <c r="AK60" s="61"/>
      <c r="AL60" s="61"/>
      <c r="AM60" s="61"/>
      <c r="AN60" s="62">
        <f t="shared" si="37"/>
        <v>0</v>
      </c>
      <c r="AO60" s="62">
        <f t="shared" si="42"/>
        <v>0</v>
      </c>
      <c r="AP60" s="62">
        <f t="shared" si="43"/>
        <v>0</v>
      </c>
      <c r="AQ60" s="62">
        <v>1000000</v>
      </c>
      <c r="AR60" s="117">
        <f t="shared" si="33"/>
        <v>500000</v>
      </c>
      <c r="AS60" s="117">
        <f t="shared" si="34"/>
        <v>400000</v>
      </c>
      <c r="AT60" s="63">
        <f t="shared" si="13"/>
        <v>100</v>
      </c>
      <c r="AU60" s="63">
        <f t="shared" si="14"/>
        <v>62.5</v>
      </c>
      <c r="AV60" s="63">
        <f t="shared" si="15"/>
        <v>66.66666666666666</v>
      </c>
      <c r="AW60" s="3" t="s">
        <v>625</v>
      </c>
      <c r="AX60" s="3" t="s">
        <v>827</v>
      </c>
      <c r="AY60" s="2"/>
      <c r="AZ60" s="4"/>
      <c r="BA60" s="4"/>
      <c r="BB60" s="4"/>
      <c r="BC60" s="4"/>
      <c r="BD60" s="141">
        <f t="shared" si="16"/>
        <v>0</v>
      </c>
      <c r="BE60" s="4">
        <f t="shared" si="17"/>
        <v>0.8</v>
      </c>
      <c r="BF60" s="4">
        <f t="shared" si="18"/>
        <v>0.6</v>
      </c>
      <c r="BG60" s="4"/>
      <c r="BH60" s="141">
        <f t="shared" si="20"/>
        <v>-200000</v>
      </c>
      <c r="BI60" s="4"/>
      <c r="BJ60" s="4"/>
      <c r="BK60" s="4"/>
      <c r="BL60" s="4"/>
      <c r="BM60" s="4"/>
      <c r="BN60" s="4"/>
    </row>
    <row r="61" spans="1:66" ht="90" customHeight="1">
      <c r="A61" s="3">
        <v>50</v>
      </c>
      <c r="B61" s="57" t="s">
        <v>938</v>
      </c>
      <c r="C61" s="57" t="s">
        <v>700</v>
      </c>
      <c r="D61" s="3" t="s">
        <v>271</v>
      </c>
      <c r="E61" s="57" t="s">
        <v>319</v>
      </c>
      <c r="F61" s="2"/>
      <c r="G61" s="2" t="s">
        <v>274</v>
      </c>
      <c r="H61" s="18">
        <v>800000</v>
      </c>
      <c r="I61" s="56">
        <f t="shared" si="21"/>
        <v>640000</v>
      </c>
      <c r="J61" s="56">
        <f t="shared" si="22"/>
        <v>480000</v>
      </c>
      <c r="K61" s="56"/>
      <c r="L61" s="2"/>
      <c r="M61" s="2"/>
      <c r="N61" s="2" t="s">
        <v>254</v>
      </c>
      <c r="O61" s="58">
        <v>1500000</v>
      </c>
      <c r="P61" s="57" t="s">
        <v>630</v>
      </c>
      <c r="Q61" s="57"/>
      <c r="R61" s="57" t="s">
        <v>631</v>
      </c>
      <c r="S61" s="65">
        <v>800000</v>
      </c>
      <c r="T61" s="59">
        <f t="shared" si="40"/>
        <v>640000</v>
      </c>
      <c r="U61" s="59">
        <f t="shared" si="41"/>
        <v>480000</v>
      </c>
      <c r="V61" s="65">
        <v>800000</v>
      </c>
      <c r="W61" s="59">
        <f t="shared" si="44"/>
        <v>640000</v>
      </c>
      <c r="X61" s="59">
        <f t="shared" si="45"/>
        <v>480000</v>
      </c>
      <c r="Y61" s="60">
        <f t="shared" si="4"/>
        <v>100</v>
      </c>
      <c r="Z61" s="60">
        <f t="shared" si="5"/>
        <v>100</v>
      </c>
      <c r="AA61" s="60">
        <f t="shared" si="6"/>
        <v>100</v>
      </c>
      <c r="AB61" s="65">
        <v>800000</v>
      </c>
      <c r="AC61" s="59">
        <f t="shared" si="7"/>
        <v>640000</v>
      </c>
      <c r="AD61" s="59">
        <f t="shared" si="8"/>
        <v>480000</v>
      </c>
      <c r="AE61" s="60">
        <f t="shared" si="9"/>
        <v>100</v>
      </c>
      <c r="AF61" s="60">
        <f t="shared" si="10"/>
        <v>100</v>
      </c>
      <c r="AG61" s="60">
        <f t="shared" si="11"/>
        <v>100</v>
      </c>
      <c r="AH61" s="61"/>
      <c r="AI61" s="61"/>
      <c r="AJ61" s="61"/>
      <c r="AK61" s="61"/>
      <c r="AL61" s="61"/>
      <c r="AM61" s="61"/>
      <c r="AN61" s="62">
        <f t="shared" si="37"/>
        <v>0</v>
      </c>
      <c r="AO61" s="62">
        <f t="shared" si="42"/>
        <v>0</v>
      </c>
      <c r="AP61" s="62">
        <f t="shared" si="43"/>
        <v>0</v>
      </c>
      <c r="AQ61" s="62">
        <v>800000</v>
      </c>
      <c r="AR61" s="117">
        <f t="shared" si="33"/>
        <v>400000</v>
      </c>
      <c r="AS61" s="117">
        <f t="shared" si="34"/>
        <v>320000</v>
      </c>
      <c r="AT61" s="63">
        <f t="shared" si="13"/>
        <v>100</v>
      </c>
      <c r="AU61" s="63">
        <f t="shared" si="14"/>
        <v>62.5</v>
      </c>
      <c r="AV61" s="63">
        <f t="shared" si="15"/>
        <v>66.66666666666666</v>
      </c>
      <c r="AW61" s="3" t="s">
        <v>625</v>
      </c>
      <c r="AX61" s="3" t="s">
        <v>827</v>
      </c>
      <c r="AY61" s="2"/>
      <c r="AZ61" s="4"/>
      <c r="BA61" s="4"/>
      <c r="BB61" s="4"/>
      <c r="BC61" s="4"/>
      <c r="BD61" s="141">
        <f t="shared" si="16"/>
        <v>0</v>
      </c>
      <c r="BE61" s="4">
        <f t="shared" si="17"/>
        <v>0.8</v>
      </c>
      <c r="BF61" s="4">
        <f t="shared" si="18"/>
        <v>0.6</v>
      </c>
      <c r="BG61" s="4"/>
      <c r="BH61" s="141">
        <f t="shared" si="20"/>
        <v>-160000</v>
      </c>
      <c r="BI61" s="4"/>
      <c r="BJ61" s="4"/>
      <c r="BK61" s="4"/>
      <c r="BL61" s="4"/>
      <c r="BM61" s="4"/>
      <c r="BN61" s="4"/>
    </row>
    <row r="62" spans="1:66" ht="57.75" customHeight="1">
      <c r="A62" s="3">
        <v>51</v>
      </c>
      <c r="B62" s="57"/>
      <c r="C62" s="57"/>
      <c r="D62" s="3"/>
      <c r="E62" s="57"/>
      <c r="F62" s="2"/>
      <c r="G62" s="2"/>
      <c r="H62" s="18"/>
      <c r="I62" s="56"/>
      <c r="J62" s="56"/>
      <c r="K62" s="56"/>
      <c r="L62" s="2"/>
      <c r="M62" s="2"/>
      <c r="N62" s="2"/>
      <c r="O62" s="58"/>
      <c r="P62" s="57" t="s">
        <v>503</v>
      </c>
      <c r="Q62" s="57"/>
      <c r="R62" s="57" t="s">
        <v>632</v>
      </c>
      <c r="S62" s="65"/>
      <c r="T62" s="59"/>
      <c r="U62" s="59"/>
      <c r="V62" s="65">
        <v>800000</v>
      </c>
      <c r="W62" s="59">
        <f>V62*0.8</f>
        <v>640000</v>
      </c>
      <c r="X62" s="59">
        <f>V62*0.6</f>
        <v>480000</v>
      </c>
      <c r="Y62" s="60"/>
      <c r="Z62" s="60"/>
      <c r="AA62" s="60"/>
      <c r="AB62" s="65">
        <v>800000</v>
      </c>
      <c r="AC62" s="59">
        <f>AB62*0.8</f>
        <v>640000</v>
      </c>
      <c r="AD62" s="59">
        <f>AB62*0.6</f>
        <v>480000</v>
      </c>
      <c r="AE62" s="60"/>
      <c r="AF62" s="60"/>
      <c r="AG62" s="60"/>
      <c r="AH62" s="61"/>
      <c r="AI62" s="61"/>
      <c r="AJ62" s="61"/>
      <c r="AK62" s="61"/>
      <c r="AL62" s="61"/>
      <c r="AM62" s="61"/>
      <c r="AN62" s="62"/>
      <c r="AO62" s="62"/>
      <c r="AP62" s="62"/>
      <c r="AQ62" s="80">
        <v>1200000</v>
      </c>
      <c r="AR62" s="117">
        <f t="shared" si="33"/>
        <v>600000</v>
      </c>
      <c r="AS62" s="117">
        <f t="shared" si="34"/>
        <v>480000</v>
      </c>
      <c r="AT62" s="118" t="s">
        <v>895</v>
      </c>
      <c r="AU62" s="63"/>
      <c r="AV62" s="63"/>
      <c r="AW62" s="3" t="s">
        <v>324</v>
      </c>
      <c r="AX62" s="3" t="s">
        <v>835</v>
      </c>
      <c r="AY62" s="2"/>
      <c r="AZ62" s="4"/>
      <c r="BA62" s="4"/>
      <c r="BB62" s="4"/>
      <c r="BC62" s="4"/>
      <c r="BD62" s="141">
        <f t="shared" si="16"/>
        <v>400000</v>
      </c>
      <c r="BE62" s="4" t="e">
        <f t="shared" si="17"/>
        <v>#DIV/0!</v>
      </c>
      <c r="BF62" s="4" t="e">
        <f t="shared" si="18"/>
        <v>#DIV/0!</v>
      </c>
      <c r="BG62" s="4"/>
      <c r="BH62" s="141">
        <f t="shared" si="20"/>
        <v>480000</v>
      </c>
      <c r="BI62" s="4"/>
      <c r="BJ62" s="4"/>
      <c r="BK62" s="4"/>
      <c r="BL62" s="4"/>
      <c r="BM62" s="4"/>
      <c r="BN62" s="4"/>
    </row>
    <row r="63" spans="1:66" ht="19.5" customHeight="1">
      <c r="A63" s="3">
        <v>52</v>
      </c>
      <c r="B63" s="57"/>
      <c r="C63" s="57"/>
      <c r="D63" s="3"/>
      <c r="E63" s="57"/>
      <c r="F63" s="2"/>
      <c r="G63" s="2"/>
      <c r="H63" s="2"/>
      <c r="I63" s="2"/>
      <c r="J63" s="2"/>
      <c r="K63" s="2"/>
      <c r="L63" s="2"/>
      <c r="M63" s="2"/>
      <c r="N63" s="2"/>
      <c r="O63" s="58" t="e">
        <f>#REF!</f>
        <v>#REF!</v>
      </c>
      <c r="P63" s="69" t="s">
        <v>633</v>
      </c>
      <c r="Q63" s="69"/>
      <c r="R63" s="57" t="s">
        <v>634</v>
      </c>
      <c r="S63" s="70"/>
      <c r="T63" s="70"/>
      <c r="U63" s="67"/>
      <c r="V63" s="67">
        <v>600000</v>
      </c>
      <c r="W63" s="67">
        <f>V63*0.8</f>
        <v>480000</v>
      </c>
      <c r="X63" s="67">
        <f>V63*0.6</f>
        <v>360000</v>
      </c>
      <c r="Y63" s="67"/>
      <c r="Z63" s="67"/>
      <c r="AA63" s="67"/>
      <c r="AB63" s="67"/>
      <c r="AC63" s="67"/>
      <c r="AD63" s="67"/>
      <c r="AE63" s="67"/>
      <c r="AF63" s="67"/>
      <c r="AG63" s="67"/>
      <c r="AH63" s="67"/>
      <c r="AI63" s="67"/>
      <c r="AJ63" s="67"/>
      <c r="AK63" s="67"/>
      <c r="AL63" s="67"/>
      <c r="AM63" s="67"/>
      <c r="AN63" s="67"/>
      <c r="AO63" s="67"/>
      <c r="AP63" s="67"/>
      <c r="AQ63" s="67">
        <v>600000</v>
      </c>
      <c r="AR63" s="117">
        <f t="shared" si="33"/>
        <v>300000</v>
      </c>
      <c r="AS63" s="117">
        <f t="shared" si="34"/>
        <v>240000</v>
      </c>
      <c r="AT63" s="118" t="s">
        <v>895</v>
      </c>
      <c r="AU63" s="63"/>
      <c r="AV63" s="63"/>
      <c r="AW63" s="3" t="s">
        <v>324</v>
      </c>
      <c r="AX63" s="3" t="s">
        <v>835</v>
      </c>
      <c r="AY63" s="4"/>
      <c r="AZ63" s="4"/>
      <c r="BA63" s="4"/>
      <c r="BB63" s="4"/>
      <c r="BC63" s="141"/>
      <c r="BD63" s="141">
        <f t="shared" si="16"/>
        <v>600000</v>
      </c>
      <c r="BE63" s="4" t="e">
        <f t="shared" si="17"/>
        <v>#DIV/0!</v>
      </c>
      <c r="BF63" s="4" t="e">
        <f t="shared" si="18"/>
        <v>#DIV/0!</v>
      </c>
      <c r="BG63" s="4"/>
      <c r="BH63" s="141">
        <f t="shared" si="20"/>
        <v>240000</v>
      </c>
      <c r="BI63" s="4"/>
      <c r="BJ63" s="4"/>
      <c r="BK63" s="4"/>
      <c r="BL63" s="4"/>
      <c r="BM63" s="4"/>
      <c r="BN63" s="4"/>
    </row>
    <row r="64" spans="1:66" ht="41.25" customHeight="1">
      <c r="A64" s="3">
        <v>53</v>
      </c>
      <c r="B64" s="57"/>
      <c r="C64" s="57"/>
      <c r="D64" s="3"/>
      <c r="E64" s="57"/>
      <c r="F64" s="2"/>
      <c r="G64" s="2"/>
      <c r="H64" s="2"/>
      <c r="I64" s="2"/>
      <c r="J64" s="2"/>
      <c r="K64" s="2"/>
      <c r="L64" s="2"/>
      <c r="M64" s="2"/>
      <c r="N64" s="2"/>
      <c r="O64" s="58" t="e">
        <f>#REF!</f>
        <v>#REF!</v>
      </c>
      <c r="P64" s="57" t="s">
        <v>340</v>
      </c>
      <c r="Q64" s="57"/>
      <c r="R64" s="57" t="s">
        <v>635</v>
      </c>
      <c r="S64" s="61"/>
      <c r="T64" s="61"/>
      <c r="U64" s="61"/>
      <c r="V64" s="65">
        <v>4000000</v>
      </c>
      <c r="W64" s="61">
        <f>V64*80%</f>
        <v>3200000</v>
      </c>
      <c r="X64" s="61">
        <f>V64*50%</f>
        <v>2000000</v>
      </c>
      <c r="Y64" s="60"/>
      <c r="Z64" s="60"/>
      <c r="AA64" s="60"/>
      <c r="AB64" s="65">
        <v>4000000</v>
      </c>
      <c r="AC64" s="59">
        <f>AB64*0.8</f>
        <v>3200000</v>
      </c>
      <c r="AD64" s="59">
        <f>AB64*0.6</f>
        <v>2400000</v>
      </c>
      <c r="AE64" s="60"/>
      <c r="AF64" s="60"/>
      <c r="AG64" s="60"/>
      <c r="AH64" s="61"/>
      <c r="AI64" s="61"/>
      <c r="AJ64" s="61"/>
      <c r="AK64" s="61"/>
      <c r="AL64" s="61"/>
      <c r="AM64" s="61"/>
      <c r="AN64" s="62"/>
      <c r="AO64" s="62"/>
      <c r="AP64" s="62"/>
      <c r="AQ64" s="62">
        <v>4000000</v>
      </c>
      <c r="AR64" s="117">
        <f t="shared" si="33"/>
        <v>2000000</v>
      </c>
      <c r="AS64" s="117">
        <f t="shared" si="34"/>
        <v>1600000</v>
      </c>
      <c r="AT64" s="118" t="s">
        <v>895</v>
      </c>
      <c r="AU64" s="63"/>
      <c r="AV64" s="63"/>
      <c r="AW64" s="3" t="s">
        <v>324</v>
      </c>
      <c r="AX64" s="3" t="s">
        <v>835</v>
      </c>
      <c r="AY64" s="2"/>
      <c r="AZ64" s="4"/>
      <c r="BA64" s="4"/>
      <c r="BB64" s="4"/>
      <c r="BC64" s="4"/>
      <c r="BD64" s="141">
        <f t="shared" si="16"/>
        <v>0</v>
      </c>
      <c r="BE64" s="4" t="e">
        <f t="shared" si="17"/>
        <v>#DIV/0!</v>
      </c>
      <c r="BF64" s="4" t="e">
        <f t="shared" si="18"/>
        <v>#DIV/0!</v>
      </c>
      <c r="BG64" s="4"/>
      <c r="BH64" s="141">
        <f t="shared" si="20"/>
        <v>1600000</v>
      </c>
      <c r="BI64" s="4"/>
      <c r="BJ64" s="4"/>
      <c r="BK64" s="4"/>
      <c r="BL64" s="4"/>
      <c r="BM64" s="4"/>
      <c r="BN64" s="4"/>
    </row>
    <row r="65" spans="1:66" ht="30" customHeight="1">
      <c r="A65" s="3"/>
      <c r="B65" s="57"/>
      <c r="C65" s="57"/>
      <c r="D65" s="3" t="s">
        <v>77</v>
      </c>
      <c r="E65" s="152" t="s">
        <v>67</v>
      </c>
      <c r="F65" s="152"/>
      <c r="G65" s="56"/>
      <c r="H65" s="56"/>
      <c r="I65" s="56"/>
      <c r="J65" s="2"/>
      <c r="K65" s="56" t="s">
        <v>391</v>
      </c>
      <c r="L65" s="2"/>
      <c r="M65" s="2"/>
      <c r="N65" s="2"/>
      <c r="O65" s="58" t="e">
        <f>#REF!</f>
        <v>#REF!</v>
      </c>
      <c r="P65" s="161" t="s">
        <v>67</v>
      </c>
      <c r="Q65" s="161"/>
      <c r="R65" s="161"/>
      <c r="S65" s="59"/>
      <c r="T65" s="59"/>
      <c r="U65" s="61"/>
      <c r="V65" s="59"/>
      <c r="W65" s="59"/>
      <c r="X65" s="59"/>
      <c r="Y65" s="60"/>
      <c r="Z65" s="60"/>
      <c r="AA65" s="60"/>
      <c r="AB65" s="60"/>
      <c r="AC65" s="59"/>
      <c r="AD65" s="59"/>
      <c r="AE65" s="60"/>
      <c r="AF65" s="60"/>
      <c r="AG65" s="60"/>
      <c r="AH65" s="61"/>
      <c r="AI65" s="61"/>
      <c r="AJ65" s="61"/>
      <c r="AK65" s="61"/>
      <c r="AL65" s="61"/>
      <c r="AM65" s="61"/>
      <c r="AN65" s="62" t="e">
        <f t="shared" si="37"/>
        <v>#DIV/0!</v>
      </c>
      <c r="AO65" s="62"/>
      <c r="AP65" s="62"/>
      <c r="AQ65" s="62"/>
      <c r="AR65" s="62"/>
      <c r="AS65" s="62"/>
      <c r="AT65" s="63"/>
      <c r="AU65" s="63"/>
      <c r="AV65" s="63"/>
      <c r="AW65" s="3"/>
      <c r="AX65" s="3"/>
      <c r="AY65" s="2"/>
      <c r="AZ65" s="4"/>
      <c r="BA65" s="4"/>
      <c r="BB65" s="4"/>
      <c r="BC65" s="4"/>
      <c r="BD65" s="141">
        <f t="shared" si="16"/>
        <v>0</v>
      </c>
      <c r="BE65" s="4" t="e">
        <f t="shared" si="17"/>
        <v>#DIV/0!</v>
      </c>
      <c r="BF65" s="4" t="e">
        <f t="shared" si="18"/>
        <v>#DIV/0!</v>
      </c>
      <c r="BG65" s="141">
        <f aca="true" t="shared" si="46" ref="BG65:BG71">AR65-T65</f>
        <v>0</v>
      </c>
      <c r="BH65" s="141">
        <f t="shared" si="20"/>
        <v>0</v>
      </c>
      <c r="BI65" s="4"/>
      <c r="BJ65" s="4"/>
      <c r="BK65" s="4"/>
      <c r="BL65" s="4"/>
      <c r="BM65" s="4"/>
      <c r="BN65" s="4"/>
    </row>
    <row r="66" spans="1:66" ht="32.25" customHeight="1">
      <c r="A66" s="3">
        <v>54</v>
      </c>
      <c r="B66" s="57" t="s">
        <v>914</v>
      </c>
      <c r="C66" s="57" t="s">
        <v>688</v>
      </c>
      <c r="D66" s="3">
        <v>12</v>
      </c>
      <c r="E66" s="57" t="s">
        <v>78</v>
      </c>
      <c r="F66" s="6"/>
      <c r="G66" s="57" t="s">
        <v>79</v>
      </c>
      <c r="H66" s="56">
        <v>3520000.0000000005</v>
      </c>
      <c r="I66" s="56">
        <f aca="true" t="shared" si="47" ref="I66:I71">0.8*H66</f>
        <v>2816000.0000000005</v>
      </c>
      <c r="J66" s="56">
        <f aca="true" t="shared" si="48" ref="J66:J71">0.6*H66</f>
        <v>2112000</v>
      </c>
      <c r="K66" s="56"/>
      <c r="L66" s="6" t="s">
        <v>391</v>
      </c>
      <c r="M66" s="6"/>
      <c r="N66" s="6"/>
      <c r="O66" s="58">
        <v>5000000</v>
      </c>
      <c r="P66" s="57" t="s">
        <v>78</v>
      </c>
      <c r="Q66" s="52"/>
      <c r="R66" s="57" t="s">
        <v>79</v>
      </c>
      <c r="S66" s="59">
        <v>3520000.0000000005</v>
      </c>
      <c r="T66" s="59">
        <f aca="true" t="shared" si="49" ref="T66:T71">0.8*S66</f>
        <v>2816000.0000000005</v>
      </c>
      <c r="U66" s="59">
        <f aca="true" t="shared" si="50" ref="U66:U71">0.6*S66</f>
        <v>2112000</v>
      </c>
      <c r="V66" s="65">
        <v>4800000</v>
      </c>
      <c r="W66" s="59">
        <f aca="true" t="shared" si="51" ref="W66:W71">0.8*V66</f>
        <v>3840000</v>
      </c>
      <c r="X66" s="59">
        <f aca="true" t="shared" si="52" ref="X66:X71">0.6*V66</f>
        <v>2880000</v>
      </c>
      <c r="Y66" s="60">
        <f t="shared" si="4"/>
        <v>136.36363636363635</v>
      </c>
      <c r="Z66" s="60">
        <f t="shared" si="5"/>
        <v>136.36363636363632</v>
      </c>
      <c r="AA66" s="60">
        <f t="shared" si="6"/>
        <v>136.36363636363635</v>
      </c>
      <c r="AB66" s="65">
        <v>4800000</v>
      </c>
      <c r="AC66" s="59">
        <f t="shared" si="7"/>
        <v>2816000.0000000005</v>
      </c>
      <c r="AD66" s="59">
        <f t="shared" si="8"/>
        <v>2112000</v>
      </c>
      <c r="AE66" s="60">
        <f t="shared" si="9"/>
        <v>136.36363636363635</v>
      </c>
      <c r="AF66" s="60">
        <f t="shared" si="10"/>
        <v>100</v>
      </c>
      <c r="AG66" s="60">
        <f t="shared" si="11"/>
        <v>100</v>
      </c>
      <c r="AH66" s="61"/>
      <c r="AI66" s="61">
        <v>2037000</v>
      </c>
      <c r="AJ66" s="61">
        <v>4800000</v>
      </c>
      <c r="AK66" s="61"/>
      <c r="AL66" s="61"/>
      <c r="AM66" s="61"/>
      <c r="AN66" s="62">
        <f t="shared" si="37"/>
        <v>57.86931818181817</v>
      </c>
      <c r="AO66" s="62">
        <f aca="true" t="shared" si="53" ref="AO66:AO71">AJ66/S66*100</f>
        <v>136.36363636363635</v>
      </c>
      <c r="AP66" s="62">
        <f aca="true" t="shared" si="54" ref="AP66:AP71">AL66/S66*100</f>
        <v>0</v>
      </c>
      <c r="AQ66" s="62">
        <v>4800000</v>
      </c>
      <c r="AR66" s="117">
        <f aca="true" t="shared" si="55" ref="AR66:AR71">ROUND(AQ66*50%,-3)</f>
        <v>2400000</v>
      </c>
      <c r="AS66" s="117">
        <f aca="true" t="shared" si="56" ref="AS66:AS71">ROUND(AQ66*40%,-3)</f>
        <v>1920000</v>
      </c>
      <c r="AT66" s="63">
        <f t="shared" si="13"/>
        <v>136.36363636363635</v>
      </c>
      <c r="AU66" s="63">
        <f t="shared" si="14"/>
        <v>85.22727272727272</v>
      </c>
      <c r="AV66" s="63">
        <f t="shared" si="15"/>
        <v>90.9090909090909</v>
      </c>
      <c r="AW66" s="3" t="s">
        <v>323</v>
      </c>
      <c r="AX66" s="3" t="s">
        <v>845</v>
      </c>
      <c r="AY66" s="2"/>
      <c r="AZ66" s="159" t="s">
        <v>408</v>
      </c>
      <c r="BA66" s="4"/>
      <c r="BB66" s="4"/>
      <c r="BC66" s="4"/>
      <c r="BD66" s="141">
        <f t="shared" si="16"/>
        <v>0</v>
      </c>
      <c r="BE66" s="4">
        <f t="shared" si="17"/>
        <v>0.8</v>
      </c>
      <c r="BF66" s="4">
        <f t="shared" si="18"/>
        <v>0.5999999999999999</v>
      </c>
      <c r="BG66" s="141">
        <f t="shared" si="46"/>
        <v>-416000.00000000047</v>
      </c>
      <c r="BH66" s="141">
        <f t="shared" si="20"/>
        <v>-192000</v>
      </c>
      <c r="BI66" s="4"/>
      <c r="BJ66" s="4"/>
      <c r="BK66" s="4"/>
      <c r="BL66" s="4"/>
      <c r="BM66" s="4"/>
      <c r="BN66" s="4"/>
    </row>
    <row r="67" spans="1:66" ht="33" customHeight="1">
      <c r="A67" s="3">
        <v>55</v>
      </c>
      <c r="B67" s="57" t="s">
        <v>915</v>
      </c>
      <c r="C67" s="57" t="s">
        <v>689</v>
      </c>
      <c r="D67" s="3">
        <v>13</v>
      </c>
      <c r="E67" s="57" t="s">
        <v>1</v>
      </c>
      <c r="F67" s="6"/>
      <c r="G67" s="57" t="s">
        <v>80</v>
      </c>
      <c r="H67" s="56">
        <v>3520000.0000000005</v>
      </c>
      <c r="I67" s="56">
        <f t="shared" si="47"/>
        <v>2816000.0000000005</v>
      </c>
      <c r="J67" s="56">
        <f t="shared" si="48"/>
        <v>2112000</v>
      </c>
      <c r="K67" s="56"/>
      <c r="L67" s="6" t="s">
        <v>391</v>
      </c>
      <c r="M67" s="6"/>
      <c r="N67" s="6"/>
      <c r="O67" s="58">
        <v>5000000</v>
      </c>
      <c r="P67" s="57" t="s">
        <v>1</v>
      </c>
      <c r="Q67" s="52"/>
      <c r="R67" s="57" t="s">
        <v>80</v>
      </c>
      <c r="S67" s="59">
        <v>3520000.0000000005</v>
      </c>
      <c r="T67" s="59">
        <f t="shared" si="49"/>
        <v>2816000.0000000005</v>
      </c>
      <c r="U67" s="59">
        <f t="shared" si="50"/>
        <v>2112000</v>
      </c>
      <c r="V67" s="65">
        <v>4800000</v>
      </c>
      <c r="W67" s="59">
        <f t="shared" si="51"/>
        <v>3840000</v>
      </c>
      <c r="X67" s="59">
        <f t="shared" si="52"/>
        <v>2880000</v>
      </c>
      <c r="Y67" s="60">
        <f t="shared" si="4"/>
        <v>136.36363636363635</v>
      </c>
      <c r="Z67" s="60">
        <f t="shared" si="5"/>
        <v>136.36363636363632</v>
      </c>
      <c r="AA67" s="60">
        <f t="shared" si="6"/>
        <v>136.36363636363635</v>
      </c>
      <c r="AB67" s="65">
        <v>4800000</v>
      </c>
      <c r="AC67" s="59">
        <f t="shared" si="7"/>
        <v>2816000.0000000005</v>
      </c>
      <c r="AD67" s="59">
        <f t="shared" si="8"/>
        <v>2112000</v>
      </c>
      <c r="AE67" s="60">
        <f t="shared" si="9"/>
        <v>136.36363636363635</v>
      </c>
      <c r="AF67" s="60">
        <f t="shared" si="10"/>
        <v>100</v>
      </c>
      <c r="AG67" s="60">
        <f t="shared" si="11"/>
        <v>100</v>
      </c>
      <c r="AH67" s="61"/>
      <c r="AI67" s="61"/>
      <c r="AJ67" s="61">
        <v>4800000</v>
      </c>
      <c r="AK67" s="61"/>
      <c r="AL67" s="61"/>
      <c r="AM67" s="61"/>
      <c r="AN67" s="62">
        <f t="shared" si="37"/>
        <v>0</v>
      </c>
      <c r="AO67" s="62">
        <f t="shared" si="53"/>
        <v>136.36363636363635</v>
      </c>
      <c r="AP67" s="62">
        <f t="shared" si="54"/>
        <v>0</v>
      </c>
      <c r="AQ67" s="62">
        <v>4800000</v>
      </c>
      <c r="AR67" s="117">
        <f t="shared" si="55"/>
        <v>2400000</v>
      </c>
      <c r="AS67" s="117">
        <f t="shared" si="56"/>
        <v>1920000</v>
      </c>
      <c r="AT67" s="63">
        <f t="shared" si="13"/>
        <v>136.36363636363635</v>
      </c>
      <c r="AU67" s="63">
        <f t="shared" si="14"/>
        <v>85.22727272727272</v>
      </c>
      <c r="AV67" s="63">
        <f t="shared" si="15"/>
        <v>90.9090909090909</v>
      </c>
      <c r="AW67" s="3" t="s">
        <v>323</v>
      </c>
      <c r="AX67" s="3" t="s">
        <v>845</v>
      </c>
      <c r="AY67" s="2"/>
      <c r="AZ67" s="159"/>
      <c r="BA67" s="4"/>
      <c r="BB67" s="4"/>
      <c r="BC67" s="4"/>
      <c r="BD67" s="141">
        <f t="shared" si="16"/>
        <v>0</v>
      </c>
      <c r="BE67" s="4">
        <f t="shared" si="17"/>
        <v>0.8</v>
      </c>
      <c r="BF67" s="4">
        <f t="shared" si="18"/>
        <v>0.5999999999999999</v>
      </c>
      <c r="BG67" s="141">
        <f t="shared" si="46"/>
        <v>-416000.00000000047</v>
      </c>
      <c r="BH67" s="141">
        <f t="shared" si="20"/>
        <v>-192000</v>
      </c>
      <c r="BI67" s="4"/>
      <c r="BJ67" s="4"/>
      <c r="BK67" s="4"/>
      <c r="BL67" s="4"/>
      <c r="BM67" s="4"/>
      <c r="BN67" s="4"/>
    </row>
    <row r="68" spans="1:66" ht="30.75" customHeight="1">
      <c r="A68" s="3">
        <v>56</v>
      </c>
      <c r="B68" s="57" t="s">
        <v>916</v>
      </c>
      <c r="C68" s="57" t="s">
        <v>690</v>
      </c>
      <c r="D68" s="3">
        <v>14</v>
      </c>
      <c r="E68" s="57" t="s">
        <v>2</v>
      </c>
      <c r="F68" s="6"/>
      <c r="G68" s="57" t="s">
        <v>81</v>
      </c>
      <c r="H68" s="56">
        <v>3200000</v>
      </c>
      <c r="I68" s="56">
        <f t="shared" si="47"/>
        <v>2560000</v>
      </c>
      <c r="J68" s="56">
        <f t="shared" si="48"/>
        <v>1920000</v>
      </c>
      <c r="K68" s="56"/>
      <c r="L68" s="6" t="s">
        <v>391</v>
      </c>
      <c r="M68" s="6"/>
      <c r="N68" s="6"/>
      <c r="O68" s="58">
        <v>5000000</v>
      </c>
      <c r="P68" s="57" t="s">
        <v>2</v>
      </c>
      <c r="Q68" s="52"/>
      <c r="R68" s="57" t="s">
        <v>81</v>
      </c>
      <c r="S68" s="59">
        <v>3200000</v>
      </c>
      <c r="T68" s="59">
        <f t="shared" si="49"/>
        <v>2560000</v>
      </c>
      <c r="U68" s="59">
        <f t="shared" si="50"/>
        <v>1920000</v>
      </c>
      <c r="V68" s="65">
        <v>4800000</v>
      </c>
      <c r="W68" s="59">
        <f t="shared" si="51"/>
        <v>3840000</v>
      </c>
      <c r="X68" s="59">
        <f t="shared" si="52"/>
        <v>2880000</v>
      </c>
      <c r="Y68" s="60">
        <f t="shared" si="4"/>
        <v>150</v>
      </c>
      <c r="Z68" s="60">
        <f t="shared" si="5"/>
        <v>150</v>
      </c>
      <c r="AA68" s="60">
        <f t="shared" si="6"/>
        <v>150</v>
      </c>
      <c r="AB68" s="65">
        <v>4800000</v>
      </c>
      <c r="AC68" s="59">
        <f t="shared" si="7"/>
        <v>2560000</v>
      </c>
      <c r="AD68" s="59">
        <f t="shared" si="8"/>
        <v>1920000</v>
      </c>
      <c r="AE68" s="60">
        <f t="shared" si="9"/>
        <v>150</v>
      </c>
      <c r="AF68" s="60">
        <f t="shared" si="10"/>
        <v>100</v>
      </c>
      <c r="AG68" s="60">
        <f t="shared" si="11"/>
        <v>100</v>
      </c>
      <c r="AH68" s="61"/>
      <c r="AI68" s="61"/>
      <c r="AJ68" s="61">
        <v>4800000</v>
      </c>
      <c r="AK68" s="61"/>
      <c r="AL68" s="61"/>
      <c r="AM68" s="61"/>
      <c r="AN68" s="62">
        <f t="shared" si="37"/>
        <v>0</v>
      </c>
      <c r="AO68" s="62">
        <f t="shared" si="53"/>
        <v>150</v>
      </c>
      <c r="AP68" s="62">
        <f t="shared" si="54"/>
        <v>0</v>
      </c>
      <c r="AQ68" s="62">
        <v>4800000</v>
      </c>
      <c r="AR68" s="117">
        <f t="shared" si="55"/>
        <v>2400000</v>
      </c>
      <c r="AS68" s="117">
        <f t="shared" si="56"/>
        <v>1920000</v>
      </c>
      <c r="AT68" s="63">
        <f t="shared" si="13"/>
        <v>150</v>
      </c>
      <c r="AU68" s="63">
        <f t="shared" si="14"/>
        <v>93.75</v>
      </c>
      <c r="AV68" s="63">
        <f t="shared" si="15"/>
        <v>100</v>
      </c>
      <c r="AW68" s="3" t="s">
        <v>323</v>
      </c>
      <c r="AX68" s="3" t="s">
        <v>845</v>
      </c>
      <c r="AY68" s="2"/>
      <c r="AZ68" s="159"/>
      <c r="BA68" s="4"/>
      <c r="BB68" s="4"/>
      <c r="BC68" s="4"/>
      <c r="BD68" s="141">
        <f t="shared" si="16"/>
        <v>0</v>
      </c>
      <c r="BE68" s="4">
        <f t="shared" si="17"/>
        <v>0.8</v>
      </c>
      <c r="BF68" s="4">
        <f t="shared" si="18"/>
        <v>0.6</v>
      </c>
      <c r="BG68" s="141">
        <f t="shared" si="46"/>
        <v>-160000</v>
      </c>
      <c r="BH68" s="141">
        <f t="shared" si="20"/>
        <v>0</v>
      </c>
      <c r="BI68" s="4"/>
      <c r="BJ68" s="4"/>
      <c r="BK68" s="4"/>
      <c r="BL68" s="4"/>
      <c r="BM68" s="4"/>
      <c r="BN68" s="4"/>
    </row>
    <row r="69" spans="1:66" ht="34.5" customHeight="1">
      <c r="A69" s="3">
        <v>57</v>
      </c>
      <c r="B69" s="57" t="s">
        <v>917</v>
      </c>
      <c r="C69" s="57" t="s">
        <v>691</v>
      </c>
      <c r="D69" s="3">
        <v>15</v>
      </c>
      <c r="E69" s="57" t="s">
        <v>3</v>
      </c>
      <c r="F69" s="6"/>
      <c r="G69" s="57" t="s">
        <v>81</v>
      </c>
      <c r="H69" s="56">
        <v>3320000.0000000005</v>
      </c>
      <c r="I69" s="56">
        <f t="shared" si="47"/>
        <v>2656000.0000000005</v>
      </c>
      <c r="J69" s="56">
        <f t="shared" si="48"/>
        <v>1992000.0000000002</v>
      </c>
      <c r="K69" s="56"/>
      <c r="L69" s="6" t="s">
        <v>391</v>
      </c>
      <c r="M69" s="6"/>
      <c r="N69" s="6"/>
      <c r="O69" s="58">
        <v>5000000</v>
      </c>
      <c r="P69" s="57" t="s">
        <v>3</v>
      </c>
      <c r="Q69" s="52"/>
      <c r="R69" s="57" t="s">
        <v>81</v>
      </c>
      <c r="S69" s="59">
        <v>3320000.0000000005</v>
      </c>
      <c r="T69" s="59">
        <f t="shared" si="49"/>
        <v>2656000.0000000005</v>
      </c>
      <c r="U69" s="59">
        <f t="shared" si="50"/>
        <v>1992000.0000000002</v>
      </c>
      <c r="V69" s="65">
        <v>4800000</v>
      </c>
      <c r="W69" s="59">
        <f t="shared" si="51"/>
        <v>3840000</v>
      </c>
      <c r="X69" s="59">
        <f t="shared" si="52"/>
        <v>2880000</v>
      </c>
      <c r="Y69" s="60">
        <f t="shared" si="4"/>
        <v>144.57831325301203</v>
      </c>
      <c r="Z69" s="60">
        <f t="shared" si="5"/>
        <v>144.57831325301203</v>
      </c>
      <c r="AA69" s="60">
        <f t="shared" si="6"/>
        <v>144.57831325301203</v>
      </c>
      <c r="AB69" s="65">
        <v>4800000</v>
      </c>
      <c r="AC69" s="59">
        <f t="shared" si="7"/>
        <v>2656000.0000000005</v>
      </c>
      <c r="AD69" s="59">
        <f t="shared" si="8"/>
        <v>1992000.0000000002</v>
      </c>
      <c r="AE69" s="60">
        <f t="shared" si="9"/>
        <v>144.57831325301203</v>
      </c>
      <c r="AF69" s="60">
        <f t="shared" si="10"/>
        <v>100</v>
      </c>
      <c r="AG69" s="60">
        <f t="shared" si="11"/>
        <v>100</v>
      </c>
      <c r="AH69" s="61"/>
      <c r="AI69" s="61"/>
      <c r="AJ69" s="61">
        <v>4800000</v>
      </c>
      <c r="AK69" s="61"/>
      <c r="AL69" s="61"/>
      <c r="AM69" s="61"/>
      <c r="AN69" s="62">
        <f t="shared" si="37"/>
        <v>0</v>
      </c>
      <c r="AO69" s="62">
        <f t="shared" si="53"/>
        <v>144.57831325301203</v>
      </c>
      <c r="AP69" s="62">
        <f t="shared" si="54"/>
        <v>0</v>
      </c>
      <c r="AQ69" s="62">
        <v>4800000</v>
      </c>
      <c r="AR69" s="117">
        <f t="shared" si="55"/>
        <v>2400000</v>
      </c>
      <c r="AS69" s="117">
        <f t="shared" si="56"/>
        <v>1920000</v>
      </c>
      <c r="AT69" s="63">
        <f t="shared" si="13"/>
        <v>144.57831325301203</v>
      </c>
      <c r="AU69" s="63">
        <f t="shared" si="14"/>
        <v>90.36144578313251</v>
      </c>
      <c r="AV69" s="63">
        <f t="shared" si="15"/>
        <v>96.38554216867469</v>
      </c>
      <c r="AW69" s="3" t="s">
        <v>323</v>
      </c>
      <c r="AX69" s="3" t="s">
        <v>845</v>
      </c>
      <c r="AY69" s="2"/>
      <c r="AZ69" s="159"/>
      <c r="BA69" s="4"/>
      <c r="BB69" s="4"/>
      <c r="BC69" s="4"/>
      <c r="BD69" s="141">
        <f t="shared" si="16"/>
        <v>0</v>
      </c>
      <c r="BE69" s="4">
        <f t="shared" si="17"/>
        <v>0.8</v>
      </c>
      <c r="BF69" s="4">
        <f t="shared" si="18"/>
        <v>0.6</v>
      </c>
      <c r="BG69" s="141">
        <f t="shared" si="46"/>
        <v>-256000.00000000047</v>
      </c>
      <c r="BH69" s="141">
        <f t="shared" si="20"/>
        <v>-72000.00000000023</v>
      </c>
      <c r="BI69" s="4"/>
      <c r="BJ69" s="4"/>
      <c r="BK69" s="4"/>
      <c r="BL69" s="4"/>
      <c r="BM69" s="4"/>
      <c r="BN69" s="4"/>
    </row>
    <row r="70" spans="1:66" ht="31.5" customHeight="1">
      <c r="A70" s="3">
        <v>58</v>
      </c>
      <c r="B70" s="57" t="s">
        <v>918</v>
      </c>
      <c r="C70" s="57" t="s">
        <v>692</v>
      </c>
      <c r="D70" s="3">
        <v>16</v>
      </c>
      <c r="E70" s="57" t="s">
        <v>82</v>
      </c>
      <c r="F70" s="6"/>
      <c r="G70" s="57" t="s">
        <v>83</v>
      </c>
      <c r="H70" s="56">
        <v>3000000</v>
      </c>
      <c r="I70" s="56">
        <f t="shared" si="47"/>
        <v>2400000</v>
      </c>
      <c r="J70" s="56">
        <f t="shared" si="48"/>
        <v>1800000</v>
      </c>
      <c r="K70" s="56"/>
      <c r="L70" s="6" t="s">
        <v>391</v>
      </c>
      <c r="M70" s="6"/>
      <c r="N70" s="6"/>
      <c r="O70" s="58">
        <v>5000000</v>
      </c>
      <c r="P70" s="57" t="s">
        <v>82</v>
      </c>
      <c r="Q70" s="52"/>
      <c r="R70" s="57" t="s">
        <v>83</v>
      </c>
      <c r="S70" s="59">
        <v>3000000</v>
      </c>
      <c r="T70" s="59">
        <f t="shared" si="49"/>
        <v>2400000</v>
      </c>
      <c r="U70" s="59">
        <f t="shared" si="50"/>
        <v>1800000</v>
      </c>
      <c r="V70" s="65">
        <v>4800000</v>
      </c>
      <c r="W70" s="59">
        <f t="shared" si="51"/>
        <v>3840000</v>
      </c>
      <c r="X70" s="59">
        <f t="shared" si="52"/>
        <v>2880000</v>
      </c>
      <c r="Y70" s="60">
        <f t="shared" si="4"/>
        <v>160</v>
      </c>
      <c r="Z70" s="60">
        <f t="shared" si="5"/>
        <v>160</v>
      </c>
      <c r="AA70" s="60">
        <f t="shared" si="6"/>
        <v>160</v>
      </c>
      <c r="AB70" s="65">
        <v>4800000</v>
      </c>
      <c r="AC70" s="59">
        <f t="shared" si="7"/>
        <v>2400000</v>
      </c>
      <c r="AD70" s="59">
        <f t="shared" si="8"/>
        <v>1800000</v>
      </c>
      <c r="AE70" s="60">
        <f t="shared" si="9"/>
        <v>160</v>
      </c>
      <c r="AF70" s="60">
        <f t="shared" si="10"/>
        <v>100</v>
      </c>
      <c r="AG70" s="60">
        <f t="shared" si="11"/>
        <v>100</v>
      </c>
      <c r="AH70" s="61"/>
      <c r="AI70" s="61"/>
      <c r="AJ70" s="61">
        <v>4800000</v>
      </c>
      <c r="AK70" s="61"/>
      <c r="AL70" s="61"/>
      <c r="AM70" s="61"/>
      <c r="AN70" s="62">
        <f t="shared" si="37"/>
        <v>0</v>
      </c>
      <c r="AO70" s="62">
        <f t="shared" si="53"/>
        <v>160</v>
      </c>
      <c r="AP70" s="62">
        <f t="shared" si="54"/>
        <v>0</v>
      </c>
      <c r="AQ70" s="62">
        <v>4800000</v>
      </c>
      <c r="AR70" s="117">
        <f t="shared" si="55"/>
        <v>2400000</v>
      </c>
      <c r="AS70" s="117">
        <f t="shared" si="56"/>
        <v>1920000</v>
      </c>
      <c r="AT70" s="63">
        <f t="shared" si="13"/>
        <v>160</v>
      </c>
      <c r="AU70" s="63">
        <f t="shared" si="14"/>
        <v>100</v>
      </c>
      <c r="AV70" s="63">
        <f t="shared" si="15"/>
        <v>106.66666666666667</v>
      </c>
      <c r="AW70" s="3" t="s">
        <v>323</v>
      </c>
      <c r="AX70" s="3" t="s">
        <v>845</v>
      </c>
      <c r="AY70" s="2"/>
      <c r="AZ70" s="159"/>
      <c r="BA70" s="4"/>
      <c r="BB70" s="4"/>
      <c r="BC70" s="4"/>
      <c r="BD70" s="141">
        <f t="shared" si="16"/>
        <v>0</v>
      </c>
      <c r="BE70" s="4">
        <f t="shared" si="17"/>
        <v>0.8</v>
      </c>
      <c r="BF70" s="4">
        <f t="shared" si="18"/>
        <v>0.6</v>
      </c>
      <c r="BG70" s="141">
        <f t="shared" si="46"/>
        <v>0</v>
      </c>
      <c r="BH70" s="141">
        <f t="shared" si="20"/>
        <v>120000</v>
      </c>
      <c r="BI70" s="4"/>
      <c r="BJ70" s="4"/>
      <c r="BK70" s="4"/>
      <c r="BL70" s="4"/>
      <c r="BM70" s="4"/>
      <c r="BN70" s="4"/>
    </row>
    <row r="71" spans="1:66" ht="33.75" customHeight="1">
      <c r="A71" s="3">
        <v>59</v>
      </c>
      <c r="B71" s="57" t="s">
        <v>919</v>
      </c>
      <c r="C71" s="57" t="s">
        <v>693</v>
      </c>
      <c r="D71" s="3">
        <v>17</v>
      </c>
      <c r="E71" s="57" t="s">
        <v>84</v>
      </c>
      <c r="F71" s="6"/>
      <c r="G71" s="57" t="s">
        <v>85</v>
      </c>
      <c r="H71" s="56">
        <v>3520000.0000000005</v>
      </c>
      <c r="I71" s="56">
        <f t="shared" si="47"/>
        <v>2816000.0000000005</v>
      </c>
      <c r="J71" s="56">
        <f t="shared" si="48"/>
        <v>2112000</v>
      </c>
      <c r="K71" s="56"/>
      <c r="L71" s="6" t="s">
        <v>391</v>
      </c>
      <c r="M71" s="6"/>
      <c r="N71" s="6"/>
      <c r="O71" s="58">
        <v>5000000</v>
      </c>
      <c r="P71" s="57" t="s">
        <v>84</v>
      </c>
      <c r="Q71" s="52"/>
      <c r="R71" s="57" t="s">
        <v>85</v>
      </c>
      <c r="S71" s="59">
        <v>3520000.0000000005</v>
      </c>
      <c r="T71" s="59">
        <f t="shared" si="49"/>
        <v>2816000.0000000005</v>
      </c>
      <c r="U71" s="59">
        <f t="shared" si="50"/>
        <v>2112000</v>
      </c>
      <c r="V71" s="65">
        <v>4800000</v>
      </c>
      <c r="W71" s="59">
        <f t="shared" si="51"/>
        <v>3840000</v>
      </c>
      <c r="X71" s="59">
        <f t="shared" si="52"/>
        <v>2880000</v>
      </c>
      <c r="Y71" s="60">
        <f t="shared" si="4"/>
        <v>136.36363636363635</v>
      </c>
      <c r="Z71" s="60">
        <f t="shared" si="5"/>
        <v>136.36363636363632</v>
      </c>
      <c r="AA71" s="60">
        <f t="shared" si="6"/>
        <v>136.36363636363635</v>
      </c>
      <c r="AB71" s="65">
        <v>4800000</v>
      </c>
      <c r="AC71" s="59">
        <f t="shared" si="7"/>
        <v>2816000.0000000005</v>
      </c>
      <c r="AD71" s="59">
        <f t="shared" si="8"/>
        <v>2112000</v>
      </c>
      <c r="AE71" s="60">
        <f t="shared" si="9"/>
        <v>136.36363636363635</v>
      </c>
      <c r="AF71" s="60">
        <f t="shared" si="10"/>
        <v>100</v>
      </c>
      <c r="AG71" s="60">
        <f t="shared" si="11"/>
        <v>100</v>
      </c>
      <c r="AH71" s="61"/>
      <c r="AI71" s="61"/>
      <c r="AJ71" s="61">
        <v>4800000</v>
      </c>
      <c r="AK71" s="61"/>
      <c r="AL71" s="61"/>
      <c r="AM71" s="61"/>
      <c r="AN71" s="62">
        <f t="shared" si="37"/>
        <v>0</v>
      </c>
      <c r="AO71" s="62">
        <f t="shared" si="53"/>
        <v>136.36363636363635</v>
      </c>
      <c r="AP71" s="62">
        <f t="shared" si="54"/>
        <v>0</v>
      </c>
      <c r="AQ71" s="62">
        <v>4800000</v>
      </c>
      <c r="AR71" s="117">
        <f t="shared" si="55"/>
        <v>2400000</v>
      </c>
      <c r="AS71" s="117">
        <f t="shared" si="56"/>
        <v>1920000</v>
      </c>
      <c r="AT71" s="63">
        <f t="shared" si="13"/>
        <v>136.36363636363635</v>
      </c>
      <c r="AU71" s="63">
        <f t="shared" si="14"/>
        <v>85.22727272727272</v>
      </c>
      <c r="AV71" s="63">
        <f t="shared" si="15"/>
        <v>90.9090909090909</v>
      </c>
      <c r="AW71" s="3" t="s">
        <v>323</v>
      </c>
      <c r="AX71" s="3" t="s">
        <v>845</v>
      </c>
      <c r="AY71" s="2"/>
      <c r="AZ71" s="159"/>
      <c r="BA71" s="4"/>
      <c r="BB71" s="4"/>
      <c r="BC71" s="4"/>
      <c r="BD71" s="141">
        <f t="shared" si="16"/>
        <v>0</v>
      </c>
      <c r="BE71" s="4">
        <f t="shared" si="17"/>
        <v>0.8</v>
      </c>
      <c r="BF71" s="4">
        <f t="shared" si="18"/>
        <v>0.5999999999999999</v>
      </c>
      <c r="BG71" s="141">
        <f t="shared" si="46"/>
        <v>-416000.00000000047</v>
      </c>
      <c r="BH71" s="141">
        <f t="shared" si="20"/>
        <v>-192000</v>
      </c>
      <c r="BI71" s="4"/>
      <c r="BJ71" s="4"/>
      <c r="BK71" s="4"/>
      <c r="BL71" s="4"/>
      <c r="BM71" s="4"/>
      <c r="BN71" s="4"/>
    </row>
    <row r="72" ht="13.5" hidden="1"/>
    <row r="73" spans="2:18" ht="13.5" hidden="1">
      <c r="B73" s="163" t="s">
        <v>939</v>
      </c>
      <c r="C73" s="163"/>
      <c r="D73" s="163"/>
      <c r="E73" s="163"/>
      <c r="F73" s="163"/>
      <c r="G73" s="163"/>
      <c r="H73" s="163"/>
      <c r="I73" s="163"/>
      <c r="J73" s="163"/>
      <c r="K73" s="163"/>
      <c r="L73" s="163"/>
      <c r="M73" s="163"/>
      <c r="N73" s="163"/>
      <c r="O73" s="163"/>
      <c r="P73" s="163"/>
      <c r="Q73" s="163"/>
      <c r="R73" s="163"/>
    </row>
    <row r="74" spans="2:18" ht="43.5" customHeight="1" hidden="1">
      <c r="B74" s="162" t="s">
        <v>940</v>
      </c>
      <c r="C74" s="162"/>
      <c r="D74" s="162"/>
      <c r="E74" s="162"/>
      <c r="F74" s="162"/>
      <c r="G74" s="162"/>
      <c r="H74" s="162"/>
      <c r="I74" s="162"/>
      <c r="J74" s="162"/>
      <c r="K74" s="162"/>
      <c r="L74" s="162"/>
      <c r="M74" s="162"/>
      <c r="N74" s="162"/>
      <c r="O74" s="162"/>
      <c r="P74" s="162"/>
      <c r="Q74" s="162"/>
      <c r="R74" s="162"/>
    </row>
    <row r="75" spans="2:18" ht="38.25" customHeight="1" hidden="1">
      <c r="B75" s="162" t="s">
        <v>941</v>
      </c>
      <c r="C75" s="162"/>
      <c r="D75" s="162"/>
      <c r="E75" s="162"/>
      <c r="F75" s="162"/>
      <c r="G75" s="162"/>
      <c r="H75" s="162"/>
      <c r="I75" s="162"/>
      <c r="J75" s="162"/>
      <c r="K75" s="162"/>
      <c r="L75" s="162"/>
      <c r="M75" s="162"/>
      <c r="N75" s="162"/>
      <c r="O75" s="162"/>
      <c r="P75" s="162"/>
      <c r="Q75" s="162"/>
      <c r="R75" s="162"/>
    </row>
    <row r="76" spans="2:18" ht="19.5" customHeight="1" hidden="1">
      <c r="B76" s="162" t="s">
        <v>942</v>
      </c>
      <c r="C76" s="162"/>
      <c r="D76" s="162"/>
      <c r="E76" s="162"/>
      <c r="F76" s="162"/>
      <c r="G76" s="162"/>
      <c r="H76" s="162"/>
      <c r="I76" s="162"/>
      <c r="J76" s="162"/>
      <c r="K76" s="162"/>
      <c r="L76" s="162"/>
      <c r="M76" s="162"/>
      <c r="N76" s="162"/>
      <c r="O76" s="162"/>
      <c r="P76" s="162"/>
      <c r="Q76" s="162"/>
      <c r="R76" s="162"/>
    </row>
  </sheetData>
  <sheetProtection/>
  <mergeCells count="75">
    <mergeCell ref="A3:BN3"/>
    <mergeCell ref="A1:BN1"/>
    <mergeCell ref="AT6:AV6"/>
    <mergeCell ref="AI5:AP5"/>
    <mergeCell ref="AJ6:AJ7"/>
    <mergeCell ref="E51:E52"/>
    <mergeCell ref="P10:P12"/>
    <mergeCell ref="E13:E18"/>
    <mergeCell ref="P27:P29"/>
    <mergeCell ref="AQ5:AS5"/>
    <mergeCell ref="B74:R74"/>
    <mergeCell ref="B75:R75"/>
    <mergeCell ref="B76:R76"/>
    <mergeCell ref="C50:C52"/>
    <mergeCell ref="E65:F65"/>
    <mergeCell ref="B73:R73"/>
    <mergeCell ref="C46:C47"/>
    <mergeCell ref="P46:P47"/>
    <mergeCell ref="P51:P52"/>
    <mergeCell ref="AX27:AX29"/>
    <mergeCell ref="A2:AY2"/>
    <mergeCell ref="AZ66:AZ71"/>
    <mergeCell ref="AZ10:AZ12"/>
    <mergeCell ref="AY5:AY7"/>
    <mergeCell ref="AZ5:AZ7"/>
    <mergeCell ref="AX5:AX7"/>
    <mergeCell ref="AW27:AW29"/>
    <mergeCell ref="AP6:AP7"/>
    <mergeCell ref="P65:R65"/>
    <mergeCell ref="A5:A7"/>
    <mergeCell ref="K6:N6"/>
    <mergeCell ref="C5:C7"/>
    <mergeCell ref="BC13:BC18"/>
    <mergeCell ref="AW40:AW42"/>
    <mergeCell ref="BA5:BA7"/>
    <mergeCell ref="AX16:AX17"/>
    <mergeCell ref="AW34:AW36"/>
    <mergeCell ref="AX40:AX42"/>
    <mergeCell ref="AW5:AW7"/>
    <mergeCell ref="B5:B7"/>
    <mergeCell ref="L4:N4"/>
    <mergeCell ref="E10:E12"/>
    <mergeCell ref="P40:P42"/>
    <mergeCell ref="E46:E47"/>
    <mergeCell ref="P34:P35"/>
    <mergeCell ref="E44:E45"/>
    <mergeCell ref="AQ6:AQ7"/>
    <mergeCell ref="AD6:AD7"/>
    <mergeCell ref="Y6:AA7"/>
    <mergeCell ref="S6:S7"/>
    <mergeCell ref="AS6:AS7"/>
    <mergeCell ref="AI6:AI7"/>
    <mergeCell ref="AR6:AR7"/>
    <mergeCell ref="X6:X7"/>
    <mergeCell ref="V6:V7"/>
    <mergeCell ref="T6:T7"/>
    <mergeCell ref="R5:R7"/>
    <mergeCell ref="Q5:Q7"/>
    <mergeCell ref="P5:P7"/>
    <mergeCell ref="AB5:AG5"/>
    <mergeCell ref="AH5:AH7"/>
    <mergeCell ref="S5:U5"/>
    <mergeCell ref="W6:W7"/>
    <mergeCell ref="V5:AA5"/>
    <mergeCell ref="U6:U7"/>
    <mergeCell ref="BN5:BN7"/>
    <mergeCell ref="P17:P18"/>
    <mergeCell ref="P13:P16"/>
    <mergeCell ref="AR4:BN4"/>
    <mergeCell ref="AO6:AO7"/>
    <mergeCell ref="AB6:AB7"/>
    <mergeCell ref="AN6:AN7"/>
    <mergeCell ref="AE6:AG7"/>
    <mergeCell ref="AC6:AC7"/>
    <mergeCell ref="AK6:AM7"/>
  </mergeCells>
  <printOptions horizontalCentered="1"/>
  <pageMargins left="0" right="0" top="0.25" bottom="0.5" header="0.25" footer="0.25"/>
  <pageSetup firstPageNumber="149" useFirstPageNumber="1" fitToHeight="0" fitToWidth="0" horizontalDpi="600" verticalDpi="600" orientation="landscape" paperSize="9" scale="95" r:id="rId1"/>
  <headerFooter>
    <oddFooter>&amp;CTrang &amp;P</oddFooter>
  </headerFooter>
</worksheet>
</file>

<file path=xl/worksheets/sheet2.xml><?xml version="1.0" encoding="utf-8"?>
<worksheet xmlns="http://schemas.openxmlformats.org/spreadsheetml/2006/main" xmlns:r="http://schemas.openxmlformats.org/officeDocument/2006/relationships">
  <dimension ref="A1:BD261"/>
  <sheetViews>
    <sheetView view="pageBreakPreview" zoomScale="90" zoomScaleNormal="70" zoomScaleSheetLayoutView="90" zoomScalePageLayoutView="0" workbookViewId="0" topLeftCell="A1">
      <pane xSplit="15" ySplit="7" topLeftCell="AM244" activePane="bottomRight" state="frozen"/>
      <selection pane="topLeft" activeCell="O11" sqref="O11"/>
      <selection pane="topRight" activeCell="O11" sqref="O11"/>
      <selection pane="bottomLeft" activeCell="O11" sqref="O11"/>
      <selection pane="bottomRight" activeCell="O11" sqref="O11"/>
    </sheetView>
  </sheetViews>
  <sheetFormatPr defaultColWidth="9.140625" defaultRowHeight="15"/>
  <cols>
    <col min="1" max="1" width="5.00390625" style="7" bestFit="1" customWidth="1"/>
    <col min="2" max="2" width="32.421875" style="7" customWidth="1"/>
    <col min="3" max="3" width="26.28125" style="7" hidden="1" customWidth="1"/>
    <col min="4" max="4" width="22.57421875" style="8" hidden="1" customWidth="1"/>
    <col min="5" max="5" width="29.7109375" style="8" hidden="1" customWidth="1"/>
    <col min="6" max="6" width="12.421875" style="1" hidden="1" customWidth="1"/>
    <col min="7" max="7" width="13.28125" style="1" hidden="1" customWidth="1"/>
    <col min="8" max="9" width="13.7109375" style="1" hidden="1" customWidth="1"/>
    <col min="10" max="10" width="12.8515625" style="1" hidden="1" customWidth="1"/>
    <col min="11" max="11" width="9.140625" style="1" hidden="1" customWidth="1"/>
    <col min="12" max="12" width="10.28125" style="1" hidden="1" customWidth="1"/>
    <col min="13" max="13" width="13.57421875" style="23" hidden="1" customWidth="1"/>
    <col min="14" max="14" width="24.7109375" style="1" customWidth="1"/>
    <col min="15" max="15" width="43.7109375" style="1" customWidth="1"/>
    <col min="16" max="16" width="9.57421875" style="1" hidden="1" customWidth="1"/>
    <col min="17" max="17" width="10.8515625" style="1" hidden="1" customWidth="1"/>
    <col min="18" max="18" width="10.28125" style="1" hidden="1" customWidth="1"/>
    <col min="19" max="19" width="13.8515625" style="32" hidden="1" customWidth="1"/>
    <col min="20" max="20" width="15.140625" style="1" hidden="1" customWidth="1"/>
    <col min="21" max="21" width="16.8515625" style="1" hidden="1" customWidth="1"/>
    <col min="22" max="30" width="16.8515625" style="22" hidden="1" customWidth="1"/>
    <col min="31" max="31" width="16.421875" style="1" hidden="1" customWidth="1"/>
    <col min="32" max="32" width="19.7109375" style="1" hidden="1" customWidth="1"/>
    <col min="33" max="33" width="15.28125" style="1" hidden="1" customWidth="1"/>
    <col min="34" max="34" width="14.8515625" style="1" hidden="1" customWidth="1"/>
    <col min="35" max="35" width="12.28125" style="109" hidden="1" customWidth="1"/>
    <col min="36" max="36" width="17.28125" style="109" hidden="1" customWidth="1"/>
    <col min="37" max="37" width="18.7109375" style="109" hidden="1" customWidth="1"/>
    <col min="38" max="38" width="13.7109375" style="109" hidden="1" customWidth="1"/>
    <col min="39" max="41" width="10.7109375" style="107" customWidth="1"/>
    <col min="42" max="42" width="7.7109375" style="109" hidden="1" customWidth="1"/>
    <col min="43" max="43" width="8.28125" style="109" hidden="1" customWidth="1"/>
    <col min="44" max="44" width="8.421875" style="109" hidden="1" customWidth="1"/>
    <col min="45" max="45" width="13.7109375" style="7" hidden="1" customWidth="1"/>
    <col min="46" max="46" width="17.57421875" style="7" hidden="1" customWidth="1"/>
    <col min="47" max="47" width="28.00390625" style="1" hidden="1" customWidth="1"/>
    <col min="48" max="48" width="43.7109375" style="1" hidden="1" customWidth="1"/>
    <col min="49" max="49" width="9.421875" style="1" hidden="1" customWidth="1"/>
    <col min="50" max="50" width="10.57421875" style="1" hidden="1" customWidth="1"/>
    <col min="51" max="52" width="9.140625" style="22" hidden="1" customWidth="1"/>
    <col min="53" max="53" width="14.00390625" style="1" hidden="1" customWidth="1"/>
    <col min="54" max="54" width="11.140625" style="1" hidden="1" customWidth="1"/>
    <col min="55" max="55" width="0" style="1" hidden="1" customWidth="1"/>
    <col min="56" max="16384" width="9.140625" style="1" customWidth="1"/>
  </cols>
  <sheetData>
    <row r="1" spans="1:52" s="9" customFormat="1" ht="32.25" customHeight="1">
      <c r="A1" s="166" t="s">
        <v>1092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Y1" s="38"/>
      <c r="AZ1" s="38"/>
    </row>
    <row r="2" spans="1:52" s="9" customFormat="1" ht="16.5" customHeight="1" hidden="1">
      <c r="A2" s="160" t="s">
        <v>1082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38"/>
    </row>
    <row r="3" spans="1:52" s="9" customFormat="1" ht="16.5" customHeight="1">
      <c r="A3" s="160" t="s">
        <v>1108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38"/>
    </row>
    <row r="4" spans="1:56" s="9" customFormat="1" ht="18" customHeight="1">
      <c r="A4" s="40" t="s">
        <v>448</v>
      </c>
      <c r="B4" s="40"/>
      <c r="C4" s="40"/>
      <c r="D4" s="42"/>
      <c r="E4" s="45"/>
      <c r="F4" s="42"/>
      <c r="J4" s="81" t="s">
        <v>312</v>
      </c>
      <c r="K4" s="74"/>
      <c r="L4" s="74"/>
      <c r="M4" s="74"/>
      <c r="P4" s="42"/>
      <c r="S4" s="82"/>
      <c r="V4" s="38"/>
      <c r="W4" s="38"/>
      <c r="X4" s="38"/>
      <c r="Y4" s="38"/>
      <c r="Z4" s="38"/>
      <c r="AA4" s="38"/>
      <c r="AB4" s="38"/>
      <c r="AC4" s="38"/>
      <c r="AD4" s="38"/>
      <c r="AE4" s="74">
        <v>170</v>
      </c>
      <c r="AF4" s="74"/>
      <c r="AG4" s="74"/>
      <c r="AH4" s="74"/>
      <c r="AI4" s="83"/>
      <c r="AJ4" s="83">
        <v>165.47</v>
      </c>
      <c r="AK4" s="83">
        <v>155.73</v>
      </c>
      <c r="AL4" s="83">
        <v>265.31</v>
      </c>
      <c r="AM4" s="44"/>
      <c r="AN4" s="167" t="s">
        <v>312</v>
      </c>
      <c r="AO4" s="167"/>
      <c r="AP4" s="167"/>
      <c r="AQ4" s="167"/>
      <c r="AR4" s="167"/>
      <c r="AS4" s="167"/>
      <c r="AT4" s="167"/>
      <c r="AU4" s="167"/>
      <c r="AV4" s="167"/>
      <c r="AW4" s="167"/>
      <c r="AX4" s="167"/>
      <c r="AY4" s="167"/>
      <c r="AZ4" s="167"/>
      <c r="BA4" s="167"/>
      <c r="BB4" s="167"/>
      <c r="BC4" s="167"/>
      <c r="BD4" s="167"/>
    </row>
    <row r="5" spans="1:56" ht="30.75" customHeight="1">
      <c r="A5" s="154" t="s">
        <v>0</v>
      </c>
      <c r="B5" s="154" t="s">
        <v>922</v>
      </c>
      <c r="C5" s="154" t="s">
        <v>659</v>
      </c>
      <c r="D5" s="3"/>
      <c r="E5" s="3"/>
      <c r="F5" s="46"/>
      <c r="G5" s="46"/>
      <c r="H5" s="46"/>
      <c r="I5" s="6" t="s">
        <v>390</v>
      </c>
      <c r="J5" s="6"/>
      <c r="K5" s="6"/>
      <c r="L5" s="6"/>
      <c r="M5" s="27"/>
      <c r="N5" s="154" t="s">
        <v>1109</v>
      </c>
      <c r="O5" s="154" t="s">
        <v>1090</v>
      </c>
      <c r="P5" s="154" t="s">
        <v>908</v>
      </c>
      <c r="Q5" s="154"/>
      <c r="R5" s="154"/>
      <c r="S5" s="154" t="s">
        <v>622</v>
      </c>
      <c r="T5" s="154"/>
      <c r="U5" s="154"/>
      <c r="V5" s="154"/>
      <c r="W5" s="154"/>
      <c r="X5" s="154"/>
      <c r="Y5" s="154" t="s">
        <v>534</v>
      </c>
      <c r="Z5" s="154"/>
      <c r="AA5" s="154"/>
      <c r="AB5" s="154"/>
      <c r="AC5" s="154"/>
      <c r="AD5" s="154"/>
      <c r="AE5" s="154" t="s">
        <v>365</v>
      </c>
      <c r="AF5" s="151" t="s">
        <v>341</v>
      </c>
      <c r="AG5" s="151"/>
      <c r="AH5" s="151"/>
      <c r="AI5" s="151"/>
      <c r="AJ5" s="151"/>
      <c r="AK5" s="151"/>
      <c r="AL5" s="151"/>
      <c r="AM5" s="154" t="s">
        <v>650</v>
      </c>
      <c r="AN5" s="154"/>
      <c r="AO5" s="154"/>
      <c r="AP5" s="53"/>
      <c r="AQ5" s="53"/>
      <c r="AR5" s="53"/>
      <c r="AS5" s="154" t="s">
        <v>233</v>
      </c>
      <c r="AT5" s="154" t="s">
        <v>233</v>
      </c>
      <c r="AU5" s="154" t="s">
        <v>322</v>
      </c>
      <c r="AV5" s="154" t="s">
        <v>233</v>
      </c>
      <c r="AW5" s="151" t="s">
        <v>394</v>
      </c>
      <c r="AX5" s="4"/>
      <c r="AY5" s="24"/>
      <c r="AZ5" s="24"/>
      <c r="BA5" s="4"/>
      <c r="BB5" s="4"/>
      <c r="BC5" s="4"/>
      <c r="BD5" s="151" t="s">
        <v>233</v>
      </c>
    </row>
    <row r="6" spans="1:56" ht="33" customHeight="1">
      <c r="A6" s="154"/>
      <c r="B6" s="154"/>
      <c r="C6" s="154"/>
      <c r="D6" s="3"/>
      <c r="E6" s="3"/>
      <c r="F6" s="46"/>
      <c r="G6" s="46"/>
      <c r="H6" s="46"/>
      <c r="I6" s="6"/>
      <c r="J6" s="6"/>
      <c r="K6" s="6"/>
      <c r="L6" s="6"/>
      <c r="M6" s="27"/>
      <c r="N6" s="154"/>
      <c r="O6" s="154"/>
      <c r="P6" s="154" t="s">
        <v>199</v>
      </c>
      <c r="Q6" s="154" t="s">
        <v>648</v>
      </c>
      <c r="R6" s="154" t="s">
        <v>649</v>
      </c>
      <c r="S6" s="155" t="s">
        <v>199</v>
      </c>
      <c r="T6" s="155" t="s">
        <v>200</v>
      </c>
      <c r="U6" s="155" t="s">
        <v>201</v>
      </c>
      <c r="V6" s="156" t="s">
        <v>623</v>
      </c>
      <c r="W6" s="156"/>
      <c r="X6" s="156"/>
      <c r="Y6" s="155" t="s">
        <v>199</v>
      </c>
      <c r="Z6" s="155" t="s">
        <v>200</v>
      </c>
      <c r="AA6" s="155" t="s">
        <v>201</v>
      </c>
      <c r="AB6" s="156" t="s">
        <v>623</v>
      </c>
      <c r="AC6" s="156"/>
      <c r="AD6" s="156"/>
      <c r="AE6" s="154"/>
      <c r="AF6" s="154" t="s">
        <v>400</v>
      </c>
      <c r="AG6" s="154" t="s">
        <v>366</v>
      </c>
      <c r="AH6" s="154"/>
      <c r="AI6" s="53" t="s">
        <v>409</v>
      </c>
      <c r="AJ6" s="154" t="s">
        <v>433</v>
      </c>
      <c r="AK6" s="154" t="s">
        <v>435</v>
      </c>
      <c r="AL6" s="154" t="s">
        <v>434</v>
      </c>
      <c r="AM6" s="170" t="s">
        <v>199</v>
      </c>
      <c r="AN6" s="170" t="s">
        <v>648</v>
      </c>
      <c r="AO6" s="170" t="s">
        <v>649</v>
      </c>
      <c r="AP6" s="156" t="s">
        <v>395</v>
      </c>
      <c r="AQ6" s="156"/>
      <c r="AR6" s="156"/>
      <c r="AS6" s="154"/>
      <c r="AT6" s="154"/>
      <c r="AU6" s="154"/>
      <c r="AV6" s="154"/>
      <c r="AW6" s="151"/>
      <c r="AX6" s="4"/>
      <c r="AY6" s="24"/>
      <c r="AZ6" s="24"/>
      <c r="BA6" s="4"/>
      <c r="BB6" s="4"/>
      <c r="BC6" s="4"/>
      <c r="BD6" s="151"/>
    </row>
    <row r="7" spans="1:56" ht="33.75" customHeight="1">
      <c r="A7" s="154"/>
      <c r="B7" s="154"/>
      <c r="C7" s="154"/>
      <c r="D7" s="6" t="s">
        <v>229</v>
      </c>
      <c r="E7" s="6" t="s">
        <v>231</v>
      </c>
      <c r="F7" s="84" t="s">
        <v>199</v>
      </c>
      <c r="G7" s="84" t="s">
        <v>200</v>
      </c>
      <c r="H7" s="84" t="s">
        <v>201</v>
      </c>
      <c r="I7" s="49" t="s">
        <v>389</v>
      </c>
      <c r="J7" s="6" t="s">
        <v>234</v>
      </c>
      <c r="K7" s="6" t="s">
        <v>235</v>
      </c>
      <c r="L7" s="6" t="s">
        <v>236</v>
      </c>
      <c r="M7" s="27" t="s">
        <v>309</v>
      </c>
      <c r="N7" s="154"/>
      <c r="O7" s="154"/>
      <c r="P7" s="154"/>
      <c r="Q7" s="154"/>
      <c r="R7" s="154"/>
      <c r="S7" s="155"/>
      <c r="T7" s="155"/>
      <c r="U7" s="155"/>
      <c r="V7" s="156"/>
      <c r="W7" s="156"/>
      <c r="X7" s="156"/>
      <c r="Y7" s="155"/>
      <c r="Z7" s="155"/>
      <c r="AA7" s="155"/>
      <c r="AB7" s="156"/>
      <c r="AC7" s="156"/>
      <c r="AD7" s="156"/>
      <c r="AE7" s="154"/>
      <c r="AF7" s="154"/>
      <c r="AG7" s="154"/>
      <c r="AH7" s="154"/>
      <c r="AI7" s="53"/>
      <c r="AJ7" s="154"/>
      <c r="AK7" s="154"/>
      <c r="AL7" s="154"/>
      <c r="AM7" s="170"/>
      <c r="AN7" s="170"/>
      <c r="AO7" s="170"/>
      <c r="AP7" s="47" t="s">
        <v>199</v>
      </c>
      <c r="AQ7" s="47" t="s">
        <v>648</v>
      </c>
      <c r="AR7" s="47" t="s">
        <v>649</v>
      </c>
      <c r="AS7" s="154"/>
      <c r="AT7" s="154"/>
      <c r="AU7" s="154"/>
      <c r="AV7" s="154"/>
      <c r="AW7" s="151"/>
      <c r="AX7" s="4"/>
      <c r="AY7" s="24"/>
      <c r="AZ7" s="24"/>
      <c r="BA7" s="4"/>
      <c r="BB7" s="4"/>
      <c r="BC7" s="4"/>
      <c r="BD7" s="151"/>
    </row>
    <row r="8" spans="1:56" s="7" customFormat="1" ht="17.25" customHeight="1">
      <c r="A8" s="50" t="s">
        <v>412</v>
      </c>
      <c r="B8" s="50" t="s">
        <v>413</v>
      </c>
      <c r="C8" s="50"/>
      <c r="D8" s="6"/>
      <c r="E8" s="6"/>
      <c r="F8" s="84"/>
      <c r="G8" s="84"/>
      <c r="H8" s="84"/>
      <c r="I8" s="84"/>
      <c r="J8" s="6"/>
      <c r="K8" s="6"/>
      <c r="L8" s="6"/>
      <c r="M8" s="27"/>
      <c r="N8" s="50" t="s">
        <v>414</v>
      </c>
      <c r="O8" s="50" t="s">
        <v>415</v>
      </c>
      <c r="P8" s="50" t="s">
        <v>415</v>
      </c>
      <c r="Q8" s="85" t="s">
        <v>416</v>
      </c>
      <c r="R8" s="85" t="s">
        <v>417</v>
      </c>
      <c r="S8" s="50" t="s">
        <v>425</v>
      </c>
      <c r="T8" s="50" t="s">
        <v>416</v>
      </c>
      <c r="U8" s="50" t="s">
        <v>416</v>
      </c>
      <c r="V8" s="50" t="s">
        <v>436</v>
      </c>
      <c r="W8" s="47"/>
      <c r="X8" s="47"/>
      <c r="Y8" s="47"/>
      <c r="Z8" s="47"/>
      <c r="AA8" s="47"/>
      <c r="AB8" s="47"/>
      <c r="AC8" s="47"/>
      <c r="AD8" s="47"/>
      <c r="AE8" s="6"/>
      <c r="AF8" s="50" t="s">
        <v>425</v>
      </c>
      <c r="AG8" s="50" t="s">
        <v>419</v>
      </c>
      <c r="AH8" s="50" t="s">
        <v>420</v>
      </c>
      <c r="AI8" s="86"/>
      <c r="AJ8" s="50" t="s">
        <v>437</v>
      </c>
      <c r="AK8" s="50" t="s">
        <v>438</v>
      </c>
      <c r="AL8" s="50" t="s">
        <v>439</v>
      </c>
      <c r="AM8" s="50" t="s">
        <v>416</v>
      </c>
      <c r="AN8" s="50" t="s">
        <v>417</v>
      </c>
      <c r="AO8" s="50" t="s">
        <v>425</v>
      </c>
      <c r="AP8" s="87" t="s">
        <v>437</v>
      </c>
      <c r="AQ8" s="87" t="s">
        <v>422</v>
      </c>
      <c r="AR8" s="87" t="s">
        <v>651</v>
      </c>
      <c r="AS8" s="50" t="s">
        <v>657</v>
      </c>
      <c r="AT8" s="50" t="s">
        <v>653</v>
      </c>
      <c r="AU8" s="6"/>
      <c r="AV8" s="6"/>
      <c r="AW8" s="46"/>
      <c r="AX8" s="46"/>
      <c r="AY8" s="143"/>
      <c r="AZ8" s="143"/>
      <c r="BA8" s="46"/>
      <c r="BB8" s="46"/>
      <c r="BC8" s="46"/>
      <c r="BD8" s="50" t="s">
        <v>419</v>
      </c>
    </row>
    <row r="9" spans="1:56" ht="13.5" customHeight="1">
      <c r="A9" s="6">
        <v>1</v>
      </c>
      <c r="B9" s="6"/>
      <c r="C9" s="6"/>
      <c r="D9" s="52" t="s">
        <v>202</v>
      </c>
      <c r="E9" s="52"/>
      <c r="F9" s="65"/>
      <c r="G9" s="65"/>
      <c r="H9" s="65"/>
      <c r="I9" s="65"/>
      <c r="J9" s="6"/>
      <c r="K9" s="6"/>
      <c r="L9" s="6"/>
      <c r="M9" s="16"/>
      <c r="N9" s="161" t="s">
        <v>202</v>
      </c>
      <c r="O9" s="161"/>
      <c r="P9" s="65"/>
      <c r="Q9" s="65"/>
      <c r="R9" s="65"/>
      <c r="S9" s="65"/>
      <c r="T9" s="65"/>
      <c r="U9" s="65"/>
      <c r="V9" s="25"/>
      <c r="W9" s="25"/>
      <c r="X9" s="25"/>
      <c r="Y9" s="25"/>
      <c r="Z9" s="25"/>
      <c r="AA9" s="25"/>
      <c r="AB9" s="25"/>
      <c r="AC9" s="25"/>
      <c r="AD9" s="25"/>
      <c r="AE9" s="55"/>
      <c r="AF9" s="55"/>
      <c r="AG9" s="55"/>
      <c r="AH9" s="55"/>
      <c r="AI9" s="25"/>
      <c r="AJ9" s="25"/>
      <c r="AK9" s="25"/>
      <c r="AL9" s="25"/>
      <c r="AM9" s="16"/>
      <c r="AN9" s="16"/>
      <c r="AO9" s="16"/>
      <c r="AP9" s="78"/>
      <c r="AQ9" s="78"/>
      <c r="AR9" s="78"/>
      <c r="AS9" s="3"/>
      <c r="AT9" s="3"/>
      <c r="AU9" s="2"/>
      <c r="AV9" s="2"/>
      <c r="AW9" s="4"/>
      <c r="AX9" s="4"/>
      <c r="AY9" s="24"/>
      <c r="AZ9" s="24"/>
      <c r="BA9" s="4"/>
      <c r="BB9" s="4"/>
      <c r="BC9" s="4"/>
      <c r="BD9" s="4"/>
    </row>
    <row r="10" spans="1:56" s="28" customFormat="1" ht="27.75" customHeight="1">
      <c r="A10" s="3"/>
      <c r="B10" s="57" t="s">
        <v>950</v>
      </c>
      <c r="C10" s="57" t="s">
        <v>809</v>
      </c>
      <c r="D10" s="3"/>
      <c r="E10" s="2" t="s">
        <v>68</v>
      </c>
      <c r="F10" s="64">
        <v>149000</v>
      </c>
      <c r="G10" s="76">
        <v>119000</v>
      </c>
      <c r="H10" s="76">
        <v>89000</v>
      </c>
      <c r="I10" s="76"/>
      <c r="J10" s="77" t="s">
        <v>1095</v>
      </c>
      <c r="K10" s="77"/>
      <c r="L10" s="77"/>
      <c r="M10" s="16"/>
      <c r="N10" s="91" t="s">
        <v>8</v>
      </c>
      <c r="O10" s="2" t="s">
        <v>1089</v>
      </c>
      <c r="P10" s="61">
        <v>149000</v>
      </c>
      <c r="Q10" s="65">
        <v>119000</v>
      </c>
      <c r="R10" s="65">
        <v>89000</v>
      </c>
      <c r="S10" s="88"/>
      <c r="T10" s="65"/>
      <c r="U10" s="65"/>
      <c r="V10" s="65"/>
      <c r="W10" s="65"/>
      <c r="X10" s="65"/>
      <c r="Y10" s="65"/>
      <c r="Z10" s="65"/>
      <c r="AA10" s="65"/>
      <c r="AB10" s="65"/>
      <c r="AC10" s="65"/>
      <c r="AD10" s="65"/>
      <c r="AE10" s="89"/>
      <c r="AF10" s="89"/>
      <c r="AG10" s="89"/>
      <c r="AH10" s="65"/>
      <c r="AI10" s="65" t="e">
        <f>#REF!/P10*100</f>
        <v>#REF!</v>
      </c>
      <c r="AJ10" s="65"/>
      <c r="AK10" s="65"/>
      <c r="AL10" s="65"/>
      <c r="AM10" s="65"/>
      <c r="AN10" s="65"/>
      <c r="AO10" s="65"/>
      <c r="AP10" s="78"/>
      <c r="AQ10" s="78"/>
      <c r="AR10" s="78"/>
      <c r="AS10" s="159" t="s">
        <v>628</v>
      </c>
      <c r="AT10" s="3"/>
      <c r="AU10" s="2"/>
      <c r="AV10" s="2"/>
      <c r="AW10" s="90"/>
      <c r="AX10" s="90"/>
      <c r="AY10" s="144">
        <f>Q10/P10</f>
        <v>0.7986577181208053</v>
      </c>
      <c r="AZ10" s="144">
        <f>R10/P10</f>
        <v>0.5973154362416108</v>
      </c>
      <c r="BA10" s="145"/>
      <c r="BB10" s="145"/>
      <c r="BC10" s="145"/>
      <c r="BD10" s="145"/>
    </row>
    <row r="11" spans="1:56" s="19" customFormat="1" ht="22.5" customHeight="1">
      <c r="A11" s="93" t="s">
        <v>5</v>
      </c>
      <c r="B11" s="6"/>
      <c r="C11" s="6"/>
      <c r="D11" s="52"/>
      <c r="E11" s="52"/>
      <c r="F11" s="65"/>
      <c r="G11" s="65"/>
      <c r="H11" s="65"/>
      <c r="I11" s="65"/>
      <c r="J11" s="6"/>
      <c r="K11" s="6"/>
      <c r="L11" s="6"/>
      <c r="M11" s="16"/>
      <c r="N11" s="91" t="s">
        <v>6</v>
      </c>
      <c r="O11" s="53"/>
      <c r="P11" s="65"/>
      <c r="Q11" s="65"/>
      <c r="R11" s="65"/>
      <c r="S11" s="65"/>
      <c r="T11" s="65"/>
      <c r="U11" s="65"/>
      <c r="V11" s="65"/>
      <c r="W11" s="65"/>
      <c r="X11" s="65"/>
      <c r="Y11" s="65"/>
      <c r="Z11" s="65"/>
      <c r="AA11" s="65"/>
      <c r="AB11" s="65"/>
      <c r="AC11" s="65"/>
      <c r="AD11" s="65"/>
      <c r="AE11" s="61"/>
      <c r="AF11" s="61"/>
      <c r="AG11" s="61"/>
      <c r="AH11" s="61"/>
      <c r="AI11" s="65"/>
      <c r="AJ11" s="65"/>
      <c r="AK11" s="65"/>
      <c r="AL11" s="65"/>
      <c r="AM11" s="65"/>
      <c r="AN11" s="65"/>
      <c r="AO11" s="65"/>
      <c r="AP11" s="78"/>
      <c r="AQ11" s="78"/>
      <c r="AR11" s="78"/>
      <c r="AS11" s="159"/>
      <c r="AT11" s="3"/>
      <c r="AU11" s="2"/>
      <c r="AV11" s="2"/>
      <c r="AW11" s="4"/>
      <c r="AX11" s="4"/>
      <c r="AY11" s="144" t="e">
        <f aca="true" t="shared" si="0" ref="AY11:AY71">Q11/P11</f>
        <v>#DIV/0!</v>
      </c>
      <c r="AZ11" s="144" t="e">
        <f aca="true" t="shared" si="1" ref="AZ11:AZ71">R11/P11</f>
        <v>#DIV/0!</v>
      </c>
      <c r="BA11" s="146"/>
      <c r="BB11" s="146"/>
      <c r="BC11" s="146"/>
      <c r="BD11" s="146"/>
    </row>
    <row r="12" spans="1:56" s="19" customFormat="1" ht="51.75" customHeight="1">
      <c r="A12" s="3">
        <v>1</v>
      </c>
      <c r="B12" s="3"/>
      <c r="C12" s="3"/>
      <c r="D12" s="52"/>
      <c r="E12" s="52"/>
      <c r="F12" s="65"/>
      <c r="G12" s="65"/>
      <c r="H12" s="65"/>
      <c r="I12" s="65"/>
      <c r="J12" s="6"/>
      <c r="K12" s="6"/>
      <c r="L12" s="6"/>
      <c r="M12" s="16"/>
      <c r="N12" s="53"/>
      <c r="O12" s="92" t="s">
        <v>504</v>
      </c>
      <c r="P12" s="65"/>
      <c r="Q12" s="65"/>
      <c r="R12" s="65"/>
      <c r="S12" s="61">
        <v>300000</v>
      </c>
      <c r="T12" s="65">
        <f>S12*0.8</f>
        <v>240000</v>
      </c>
      <c r="U12" s="65">
        <f>S12*0.6</f>
        <v>180000</v>
      </c>
      <c r="V12" s="65"/>
      <c r="W12" s="65"/>
      <c r="X12" s="65"/>
      <c r="Y12" s="61">
        <v>300000</v>
      </c>
      <c r="Z12" s="65">
        <f>Y12*0.8</f>
        <v>240000</v>
      </c>
      <c r="AA12" s="65">
        <f>Y12*0.6</f>
        <v>180000</v>
      </c>
      <c r="AB12" s="65"/>
      <c r="AC12" s="65"/>
      <c r="AD12" s="65"/>
      <c r="AE12" s="61"/>
      <c r="AF12" s="61"/>
      <c r="AG12" s="61"/>
      <c r="AH12" s="61"/>
      <c r="AI12" s="65"/>
      <c r="AJ12" s="65"/>
      <c r="AK12" s="65"/>
      <c r="AL12" s="65"/>
      <c r="AM12" s="65">
        <v>300000</v>
      </c>
      <c r="AN12" s="117">
        <f>ROUND(AM12*40%,-3)</f>
        <v>120000</v>
      </c>
      <c r="AO12" s="117">
        <f>ROUND(AM12*30%,-3)</f>
        <v>90000</v>
      </c>
      <c r="AP12" s="119" t="s">
        <v>894</v>
      </c>
      <c r="AQ12" s="78"/>
      <c r="AR12" s="78"/>
      <c r="AS12" s="159"/>
      <c r="AT12" s="159" t="s">
        <v>837</v>
      </c>
      <c r="AU12" s="2"/>
      <c r="AV12" s="2"/>
      <c r="AW12" s="4"/>
      <c r="AX12" s="141">
        <f>Y12-S12</f>
        <v>0</v>
      </c>
      <c r="AY12" s="144" t="e">
        <f t="shared" si="0"/>
        <v>#DIV/0!</v>
      </c>
      <c r="AZ12" s="144" t="e">
        <f t="shared" si="1"/>
        <v>#DIV/0!</v>
      </c>
      <c r="BA12" s="146"/>
      <c r="BB12" s="146"/>
      <c r="BC12" s="146"/>
      <c r="BD12" s="146"/>
    </row>
    <row r="13" spans="1:56" s="19" customFormat="1" ht="31.5" customHeight="1">
      <c r="A13" s="3">
        <v>2</v>
      </c>
      <c r="B13" s="3"/>
      <c r="C13" s="3"/>
      <c r="D13" s="52"/>
      <c r="E13" s="52"/>
      <c r="F13" s="65"/>
      <c r="G13" s="65"/>
      <c r="H13" s="65"/>
      <c r="I13" s="65"/>
      <c r="J13" s="6"/>
      <c r="K13" s="6"/>
      <c r="L13" s="6"/>
      <c r="M13" s="16"/>
      <c r="N13" s="171" t="s">
        <v>505</v>
      </c>
      <c r="O13" s="92" t="s">
        <v>506</v>
      </c>
      <c r="P13" s="65"/>
      <c r="Q13" s="65"/>
      <c r="R13" s="65"/>
      <c r="S13" s="61">
        <v>400000</v>
      </c>
      <c r="T13" s="65">
        <f aca="true" t="shared" si="2" ref="T13:T18">S13*0.8</f>
        <v>320000</v>
      </c>
      <c r="U13" s="65">
        <f>S13*0.6</f>
        <v>240000</v>
      </c>
      <c r="V13" s="65"/>
      <c r="W13" s="65"/>
      <c r="X13" s="65"/>
      <c r="Y13" s="61">
        <v>400000</v>
      </c>
      <c r="Z13" s="65">
        <f aca="true" t="shared" si="3" ref="Z13:Z27">Y13*0.8</f>
        <v>320000</v>
      </c>
      <c r="AA13" s="65">
        <f>Y13*0.6</f>
        <v>240000</v>
      </c>
      <c r="AB13" s="65"/>
      <c r="AC13" s="65"/>
      <c r="AD13" s="65"/>
      <c r="AE13" s="61"/>
      <c r="AF13" s="61"/>
      <c r="AG13" s="61"/>
      <c r="AH13" s="61"/>
      <c r="AI13" s="65"/>
      <c r="AJ13" s="65"/>
      <c r="AK13" s="65"/>
      <c r="AL13" s="65"/>
      <c r="AM13" s="65">
        <v>400000</v>
      </c>
      <c r="AN13" s="117">
        <f>ROUND(AM13*40%,-3)</f>
        <v>160000</v>
      </c>
      <c r="AO13" s="117">
        <f>ROUND(AM13*30%,-3)</f>
        <v>120000</v>
      </c>
      <c r="AP13" s="119" t="s">
        <v>894</v>
      </c>
      <c r="AQ13" s="78"/>
      <c r="AR13" s="78"/>
      <c r="AS13" s="159"/>
      <c r="AT13" s="159"/>
      <c r="AU13" s="2"/>
      <c r="AV13" s="2"/>
      <c r="AW13" s="4"/>
      <c r="AX13" s="141">
        <f aca="true" t="shared" si="4" ref="AX13:AX73">Y13-S13</f>
        <v>0</v>
      </c>
      <c r="AY13" s="144" t="e">
        <f t="shared" si="0"/>
        <v>#DIV/0!</v>
      </c>
      <c r="AZ13" s="144" t="e">
        <f t="shared" si="1"/>
        <v>#DIV/0!</v>
      </c>
      <c r="BA13" s="146"/>
      <c r="BB13" s="146"/>
      <c r="BC13" s="146"/>
      <c r="BD13" s="146"/>
    </row>
    <row r="14" spans="1:56" s="19" customFormat="1" ht="36" customHeight="1">
      <c r="A14" s="3">
        <v>3</v>
      </c>
      <c r="B14" s="3"/>
      <c r="C14" s="3"/>
      <c r="D14" s="52"/>
      <c r="E14" s="52"/>
      <c r="F14" s="65"/>
      <c r="G14" s="65"/>
      <c r="H14" s="65"/>
      <c r="I14" s="65"/>
      <c r="J14" s="6"/>
      <c r="K14" s="6"/>
      <c r="L14" s="6"/>
      <c r="M14" s="16"/>
      <c r="N14" s="171"/>
      <c r="O14" s="92" t="s">
        <v>507</v>
      </c>
      <c r="P14" s="65"/>
      <c r="Q14" s="65"/>
      <c r="R14" s="65"/>
      <c r="S14" s="61">
        <v>800000</v>
      </c>
      <c r="T14" s="65">
        <f t="shared" si="2"/>
        <v>640000</v>
      </c>
      <c r="U14" s="65">
        <f>S14*0.6</f>
        <v>480000</v>
      </c>
      <c r="V14" s="65"/>
      <c r="W14" s="65"/>
      <c r="X14" s="65"/>
      <c r="Y14" s="61">
        <v>800000</v>
      </c>
      <c r="Z14" s="65">
        <f t="shared" si="3"/>
        <v>640000</v>
      </c>
      <c r="AA14" s="65">
        <f>Y14*0.6</f>
        <v>480000</v>
      </c>
      <c r="AB14" s="65"/>
      <c r="AC14" s="65"/>
      <c r="AD14" s="65"/>
      <c r="AE14" s="61"/>
      <c r="AF14" s="61"/>
      <c r="AG14" s="61"/>
      <c r="AH14" s="61"/>
      <c r="AI14" s="65"/>
      <c r="AJ14" s="65"/>
      <c r="AK14" s="65"/>
      <c r="AL14" s="65"/>
      <c r="AM14" s="65">
        <v>700000</v>
      </c>
      <c r="AN14" s="117">
        <f>ROUND(AM14*40%,-3)</f>
        <v>280000</v>
      </c>
      <c r="AO14" s="117">
        <f>ROUND(AM14*30%,-3)</f>
        <v>210000</v>
      </c>
      <c r="AP14" s="119" t="s">
        <v>894</v>
      </c>
      <c r="AQ14" s="78"/>
      <c r="AR14" s="78"/>
      <c r="AS14" s="159"/>
      <c r="AT14" s="159"/>
      <c r="AU14" s="2"/>
      <c r="AV14" s="2"/>
      <c r="AW14" s="4"/>
      <c r="AX14" s="141">
        <f t="shared" si="4"/>
        <v>0</v>
      </c>
      <c r="AY14" s="144" t="e">
        <f t="shared" si="0"/>
        <v>#DIV/0!</v>
      </c>
      <c r="AZ14" s="144" t="e">
        <f t="shared" si="1"/>
        <v>#DIV/0!</v>
      </c>
      <c r="BA14" s="146"/>
      <c r="BB14" s="146"/>
      <c r="BC14" s="146"/>
      <c r="BD14" s="146"/>
    </row>
    <row r="15" spans="1:56" s="19" customFormat="1" ht="36" customHeight="1">
      <c r="A15" s="3">
        <v>4</v>
      </c>
      <c r="B15" s="3"/>
      <c r="C15" s="3"/>
      <c r="D15" s="52"/>
      <c r="E15" s="52"/>
      <c r="F15" s="65"/>
      <c r="G15" s="65"/>
      <c r="H15" s="65"/>
      <c r="I15" s="65"/>
      <c r="J15" s="6"/>
      <c r="K15" s="6"/>
      <c r="L15" s="6"/>
      <c r="M15" s="16"/>
      <c r="N15" s="171"/>
      <c r="O15" s="92" t="s">
        <v>508</v>
      </c>
      <c r="P15" s="65"/>
      <c r="Q15" s="65"/>
      <c r="R15" s="65"/>
      <c r="S15" s="61">
        <v>1200000</v>
      </c>
      <c r="T15" s="65">
        <f t="shared" si="2"/>
        <v>960000</v>
      </c>
      <c r="U15" s="65">
        <f>S15*0.6</f>
        <v>720000</v>
      </c>
      <c r="V15" s="65"/>
      <c r="W15" s="65"/>
      <c r="X15" s="65"/>
      <c r="Y15" s="61">
        <v>1200000</v>
      </c>
      <c r="Z15" s="65">
        <f t="shared" si="3"/>
        <v>960000</v>
      </c>
      <c r="AA15" s="65">
        <f>Y15*0.6</f>
        <v>720000</v>
      </c>
      <c r="AB15" s="65"/>
      <c r="AC15" s="65"/>
      <c r="AD15" s="65"/>
      <c r="AE15" s="61"/>
      <c r="AF15" s="61"/>
      <c r="AG15" s="61"/>
      <c r="AH15" s="61"/>
      <c r="AI15" s="65"/>
      <c r="AJ15" s="65"/>
      <c r="AK15" s="65"/>
      <c r="AL15" s="65"/>
      <c r="AM15" s="65">
        <v>1200000</v>
      </c>
      <c r="AN15" s="117">
        <f>ROUND(AM15*40%,-3)</f>
        <v>480000</v>
      </c>
      <c r="AO15" s="117">
        <f>ROUND(AM15*30%,-3)</f>
        <v>360000</v>
      </c>
      <c r="AP15" s="119" t="s">
        <v>894</v>
      </c>
      <c r="AQ15" s="78"/>
      <c r="AR15" s="78"/>
      <c r="AS15" s="159"/>
      <c r="AT15" s="159" t="s">
        <v>838</v>
      </c>
      <c r="AU15" s="2"/>
      <c r="AV15" s="2"/>
      <c r="AW15" s="4"/>
      <c r="AX15" s="141">
        <f t="shared" si="4"/>
        <v>0</v>
      </c>
      <c r="AY15" s="144" t="e">
        <f t="shared" si="0"/>
        <v>#DIV/0!</v>
      </c>
      <c r="AZ15" s="144" t="e">
        <f t="shared" si="1"/>
        <v>#DIV/0!</v>
      </c>
      <c r="BA15" s="146"/>
      <c r="BB15" s="146"/>
      <c r="BC15" s="146"/>
      <c r="BD15" s="146"/>
    </row>
    <row r="16" spans="1:56" s="19" customFormat="1" ht="48.75" customHeight="1">
      <c r="A16" s="3">
        <v>5</v>
      </c>
      <c r="B16" s="3"/>
      <c r="C16" s="3"/>
      <c r="D16" s="52"/>
      <c r="E16" s="52"/>
      <c r="F16" s="65"/>
      <c r="G16" s="65"/>
      <c r="H16" s="65"/>
      <c r="I16" s="65"/>
      <c r="J16" s="6"/>
      <c r="K16" s="6"/>
      <c r="L16" s="6"/>
      <c r="M16" s="16"/>
      <c r="N16" s="53"/>
      <c r="O16" s="92" t="s">
        <v>509</v>
      </c>
      <c r="P16" s="65"/>
      <c r="Q16" s="65"/>
      <c r="R16" s="65"/>
      <c r="S16" s="61">
        <v>800000</v>
      </c>
      <c r="T16" s="65">
        <f t="shared" si="2"/>
        <v>640000</v>
      </c>
      <c r="U16" s="65">
        <f>S16*0.6</f>
        <v>480000</v>
      </c>
      <c r="V16" s="65"/>
      <c r="W16" s="65"/>
      <c r="X16" s="65"/>
      <c r="Y16" s="61">
        <v>800000</v>
      </c>
      <c r="Z16" s="65">
        <f t="shared" si="3"/>
        <v>640000</v>
      </c>
      <c r="AA16" s="65">
        <f>Y16*0.6</f>
        <v>480000</v>
      </c>
      <c r="AB16" s="65"/>
      <c r="AC16" s="65"/>
      <c r="AD16" s="65"/>
      <c r="AE16" s="61"/>
      <c r="AF16" s="61"/>
      <c r="AG16" s="61"/>
      <c r="AH16" s="61"/>
      <c r="AI16" s="65"/>
      <c r="AJ16" s="65"/>
      <c r="AK16" s="65"/>
      <c r="AL16" s="65"/>
      <c r="AM16" s="65">
        <v>300000</v>
      </c>
      <c r="AN16" s="117">
        <f>ROUND(AM16*40%,-3)</f>
        <v>120000</v>
      </c>
      <c r="AO16" s="117">
        <f>ROUND(AM16*30%,-3)</f>
        <v>90000</v>
      </c>
      <c r="AP16" s="119" t="s">
        <v>894</v>
      </c>
      <c r="AQ16" s="78"/>
      <c r="AR16" s="78"/>
      <c r="AS16" s="159"/>
      <c r="AT16" s="159"/>
      <c r="AU16" s="2"/>
      <c r="AV16" s="2"/>
      <c r="AW16" s="4"/>
      <c r="AX16" s="141">
        <f t="shared" si="4"/>
        <v>0</v>
      </c>
      <c r="AY16" s="144" t="e">
        <f t="shared" si="0"/>
        <v>#DIV/0!</v>
      </c>
      <c r="AZ16" s="144" t="e">
        <f t="shared" si="1"/>
        <v>#DIV/0!</v>
      </c>
      <c r="BA16" s="146"/>
      <c r="BB16" s="146"/>
      <c r="BC16" s="146"/>
      <c r="BD16" s="146"/>
    </row>
    <row r="17" spans="1:56" s="19" customFormat="1" ht="15.75" customHeight="1">
      <c r="A17" s="93" t="s">
        <v>7</v>
      </c>
      <c r="B17" s="93"/>
      <c r="C17" s="93"/>
      <c r="D17" s="94" t="s">
        <v>8</v>
      </c>
      <c r="E17" s="57"/>
      <c r="F17" s="68"/>
      <c r="G17" s="65"/>
      <c r="H17" s="65"/>
      <c r="I17" s="65"/>
      <c r="J17" s="2"/>
      <c r="K17" s="2"/>
      <c r="L17" s="2"/>
      <c r="M17" s="16"/>
      <c r="N17" s="91" t="s">
        <v>8</v>
      </c>
      <c r="O17" s="2"/>
      <c r="P17" s="68"/>
      <c r="Q17" s="65"/>
      <c r="R17" s="65"/>
      <c r="S17" s="68"/>
      <c r="T17" s="65"/>
      <c r="U17" s="65"/>
      <c r="V17" s="65"/>
      <c r="W17" s="65"/>
      <c r="X17" s="65"/>
      <c r="Y17" s="68"/>
      <c r="Z17" s="65"/>
      <c r="AA17" s="65"/>
      <c r="AB17" s="65"/>
      <c r="AC17" s="65"/>
      <c r="AD17" s="65"/>
      <c r="AE17" s="61"/>
      <c r="AF17" s="61"/>
      <c r="AG17" s="61"/>
      <c r="AH17" s="61"/>
      <c r="AI17" s="65"/>
      <c r="AJ17" s="65"/>
      <c r="AK17" s="65"/>
      <c r="AL17" s="65"/>
      <c r="AM17" s="65"/>
      <c r="AN17" s="65"/>
      <c r="AO17" s="65"/>
      <c r="AP17" s="78"/>
      <c r="AQ17" s="78"/>
      <c r="AR17" s="78"/>
      <c r="AS17" s="159"/>
      <c r="AT17" s="3"/>
      <c r="AU17" s="2"/>
      <c r="AV17" s="2"/>
      <c r="AW17" s="4"/>
      <c r="AX17" s="141">
        <f t="shared" si="4"/>
        <v>0</v>
      </c>
      <c r="AY17" s="144" t="e">
        <f t="shared" si="0"/>
        <v>#DIV/0!</v>
      </c>
      <c r="AZ17" s="144" t="e">
        <f t="shared" si="1"/>
        <v>#DIV/0!</v>
      </c>
      <c r="BA17" s="146"/>
      <c r="BB17" s="146"/>
      <c r="BC17" s="146"/>
      <c r="BD17" s="146"/>
    </row>
    <row r="18" spans="1:56" s="19" customFormat="1" ht="20.25" customHeight="1">
      <c r="A18" s="3">
        <v>7</v>
      </c>
      <c r="B18" s="3"/>
      <c r="C18" s="3"/>
      <c r="D18" s="94"/>
      <c r="E18" s="57"/>
      <c r="F18" s="68"/>
      <c r="G18" s="65"/>
      <c r="H18" s="65"/>
      <c r="I18" s="65"/>
      <c r="J18" s="2"/>
      <c r="K18" s="2"/>
      <c r="L18" s="2"/>
      <c r="M18" s="16"/>
      <c r="N18" s="2"/>
      <c r="O18" s="2" t="s">
        <v>497</v>
      </c>
      <c r="P18" s="68"/>
      <c r="Q18" s="65"/>
      <c r="R18" s="65"/>
      <c r="S18" s="61">
        <v>170000</v>
      </c>
      <c r="T18" s="65">
        <f t="shared" si="2"/>
        <v>136000</v>
      </c>
      <c r="U18" s="65">
        <f>S18*0.6</f>
        <v>102000</v>
      </c>
      <c r="V18" s="65"/>
      <c r="W18" s="65"/>
      <c r="X18" s="65"/>
      <c r="Y18" s="65">
        <v>170000</v>
      </c>
      <c r="Z18" s="65">
        <f t="shared" si="3"/>
        <v>136000</v>
      </c>
      <c r="AA18" s="65">
        <f>Y18*0.6</f>
        <v>102000</v>
      </c>
      <c r="AB18" s="65"/>
      <c r="AC18" s="65"/>
      <c r="AD18" s="65"/>
      <c r="AE18" s="61"/>
      <c r="AF18" s="61"/>
      <c r="AG18" s="61"/>
      <c r="AH18" s="61"/>
      <c r="AI18" s="65"/>
      <c r="AJ18" s="65"/>
      <c r="AK18" s="65"/>
      <c r="AL18" s="65"/>
      <c r="AM18" s="65">
        <v>150000</v>
      </c>
      <c r="AN18" s="117">
        <f>ROUND(AM18*40%,-3)</f>
        <v>60000</v>
      </c>
      <c r="AO18" s="117">
        <f>ROUND(AM18*30%,-3)</f>
        <v>45000</v>
      </c>
      <c r="AP18" s="119" t="s">
        <v>894</v>
      </c>
      <c r="AQ18" s="78"/>
      <c r="AR18" s="78"/>
      <c r="AS18" s="159"/>
      <c r="AT18" s="3" t="s">
        <v>892</v>
      </c>
      <c r="AU18" s="2"/>
      <c r="AV18" s="2"/>
      <c r="AW18" s="4"/>
      <c r="AX18" s="141">
        <f t="shared" si="4"/>
        <v>0</v>
      </c>
      <c r="AY18" s="144" t="e">
        <f t="shared" si="0"/>
        <v>#DIV/0!</v>
      </c>
      <c r="AZ18" s="144" t="e">
        <f t="shared" si="1"/>
        <v>#DIV/0!</v>
      </c>
      <c r="BA18" s="146"/>
      <c r="BB18" s="146"/>
      <c r="BC18" s="146"/>
      <c r="BD18" s="146"/>
    </row>
    <row r="19" spans="1:56" ht="21" customHeight="1">
      <c r="A19" s="6">
        <v>2</v>
      </c>
      <c r="B19" s="6"/>
      <c r="C19" s="6"/>
      <c r="D19" s="52" t="s">
        <v>203</v>
      </c>
      <c r="E19" s="52"/>
      <c r="F19" s="65"/>
      <c r="G19" s="65"/>
      <c r="H19" s="65"/>
      <c r="I19" s="65"/>
      <c r="J19" s="2"/>
      <c r="K19" s="2"/>
      <c r="L19" s="2"/>
      <c r="M19" s="16"/>
      <c r="N19" s="161" t="s">
        <v>203</v>
      </c>
      <c r="O19" s="161"/>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78"/>
      <c r="AQ19" s="78"/>
      <c r="AR19" s="78"/>
      <c r="AS19" s="3"/>
      <c r="AT19" s="3"/>
      <c r="AU19" s="2"/>
      <c r="AV19" s="2"/>
      <c r="AW19" s="4"/>
      <c r="AX19" s="141">
        <f t="shared" si="4"/>
        <v>0</v>
      </c>
      <c r="AY19" s="144" t="e">
        <f t="shared" si="0"/>
        <v>#DIV/0!</v>
      </c>
      <c r="AZ19" s="144" t="e">
        <f t="shared" si="1"/>
        <v>#DIV/0!</v>
      </c>
      <c r="BA19" s="4"/>
      <c r="BB19" s="4"/>
      <c r="BC19" s="4"/>
      <c r="BD19" s="4"/>
    </row>
    <row r="20" spans="1:56" ht="30.75" customHeight="1">
      <c r="A20" s="3"/>
      <c r="B20" s="57" t="s">
        <v>980</v>
      </c>
      <c r="C20" s="57" t="s">
        <v>713</v>
      </c>
      <c r="D20" s="3"/>
      <c r="E20" s="2" t="s">
        <v>68</v>
      </c>
      <c r="F20" s="64">
        <v>149000</v>
      </c>
      <c r="G20" s="76">
        <v>119000</v>
      </c>
      <c r="H20" s="76">
        <v>89000</v>
      </c>
      <c r="I20" s="76" t="s">
        <v>391</v>
      </c>
      <c r="J20" s="2"/>
      <c r="K20" s="2"/>
      <c r="L20" s="2"/>
      <c r="M20" s="16"/>
      <c r="N20" s="91" t="s">
        <v>8</v>
      </c>
      <c r="O20" s="2" t="s">
        <v>578</v>
      </c>
      <c r="P20" s="61">
        <v>149000</v>
      </c>
      <c r="Q20" s="65">
        <v>119000</v>
      </c>
      <c r="R20" s="65">
        <v>89000</v>
      </c>
      <c r="S20" s="61"/>
      <c r="T20" s="65"/>
      <c r="U20" s="65"/>
      <c r="V20" s="65"/>
      <c r="W20" s="65"/>
      <c r="X20" s="65"/>
      <c r="Y20" s="65"/>
      <c r="Z20" s="61">
        <f aca="true" t="shared" si="5" ref="Z20:Z73">Q20</f>
        <v>119000</v>
      </c>
      <c r="AA20" s="61">
        <f aca="true" t="shared" si="6" ref="AA20:AA73">R20</f>
        <v>89000</v>
      </c>
      <c r="AB20" s="65"/>
      <c r="AC20" s="65"/>
      <c r="AD20" s="65"/>
      <c r="AE20" s="65"/>
      <c r="AF20" s="65"/>
      <c r="AG20" s="65"/>
      <c r="AH20" s="65"/>
      <c r="AI20" s="65" t="e">
        <f>#REF!/P20*100</f>
        <v>#REF!</v>
      </c>
      <c r="AJ20" s="65"/>
      <c r="AK20" s="65"/>
      <c r="AL20" s="65"/>
      <c r="AM20" s="65"/>
      <c r="AN20" s="65"/>
      <c r="AO20" s="65"/>
      <c r="AP20" s="78"/>
      <c r="AQ20" s="78"/>
      <c r="AR20" s="78"/>
      <c r="AS20" s="159" t="s">
        <v>628</v>
      </c>
      <c r="AT20" s="3"/>
      <c r="AU20" s="2"/>
      <c r="AV20" s="2"/>
      <c r="AW20" s="4"/>
      <c r="AX20" s="141">
        <f t="shared" si="4"/>
        <v>0</v>
      </c>
      <c r="AY20" s="144">
        <f t="shared" si="0"/>
        <v>0.7986577181208053</v>
      </c>
      <c r="AZ20" s="144">
        <f t="shared" si="1"/>
        <v>0.5973154362416108</v>
      </c>
      <c r="BA20" s="4"/>
      <c r="BB20" s="4"/>
      <c r="BC20" s="4"/>
      <c r="BD20" s="4"/>
    </row>
    <row r="21" spans="1:56" ht="21.75" customHeight="1">
      <c r="A21" s="93" t="s">
        <v>5</v>
      </c>
      <c r="B21" s="6"/>
      <c r="C21" s="6"/>
      <c r="D21" s="52"/>
      <c r="E21" s="52"/>
      <c r="F21" s="65"/>
      <c r="G21" s="65"/>
      <c r="H21" s="65"/>
      <c r="I21" s="65"/>
      <c r="J21" s="6"/>
      <c r="K21" s="6"/>
      <c r="L21" s="6"/>
      <c r="M21" s="16"/>
      <c r="N21" s="91" t="s">
        <v>6</v>
      </c>
      <c r="O21" s="53"/>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78"/>
      <c r="AQ21" s="78"/>
      <c r="AR21" s="78"/>
      <c r="AS21" s="159"/>
      <c r="AT21" s="3"/>
      <c r="AU21" s="2"/>
      <c r="AV21" s="2"/>
      <c r="AW21" s="4"/>
      <c r="AX21" s="141">
        <f t="shared" si="4"/>
        <v>0</v>
      </c>
      <c r="AY21" s="144" t="e">
        <f t="shared" si="0"/>
        <v>#DIV/0!</v>
      </c>
      <c r="AZ21" s="144" t="e">
        <f t="shared" si="1"/>
        <v>#DIV/0!</v>
      </c>
      <c r="BA21" s="4"/>
      <c r="BB21" s="4"/>
      <c r="BC21" s="4"/>
      <c r="BD21" s="4"/>
    </row>
    <row r="22" spans="1:56" s="29" customFormat="1" ht="27" customHeight="1">
      <c r="A22" s="3">
        <v>8</v>
      </c>
      <c r="B22" s="4"/>
      <c r="C22" s="4"/>
      <c r="D22" s="6">
        <v>8</v>
      </c>
      <c r="E22" s="6">
        <v>8</v>
      </c>
      <c r="F22" s="6">
        <v>8</v>
      </c>
      <c r="G22" s="6">
        <v>8</v>
      </c>
      <c r="H22" s="6">
        <v>8</v>
      </c>
      <c r="I22" s="6"/>
      <c r="J22" s="6"/>
      <c r="K22" s="6"/>
      <c r="L22" s="6"/>
      <c r="M22" s="6"/>
      <c r="N22" s="2" t="s">
        <v>454</v>
      </c>
      <c r="O22" s="2" t="s">
        <v>456</v>
      </c>
      <c r="P22" s="65"/>
      <c r="Q22" s="65"/>
      <c r="R22" s="65"/>
      <c r="S22" s="61">
        <v>180000</v>
      </c>
      <c r="T22" s="65">
        <f>S22*0.8</f>
        <v>144000</v>
      </c>
      <c r="U22" s="65">
        <f>S22*0.6</f>
        <v>108000</v>
      </c>
      <c r="V22" s="65"/>
      <c r="W22" s="65"/>
      <c r="X22" s="65"/>
      <c r="Y22" s="61">
        <v>180000</v>
      </c>
      <c r="Z22" s="65">
        <f t="shared" si="3"/>
        <v>144000</v>
      </c>
      <c r="AA22" s="65">
        <f aca="true" t="shared" si="7" ref="AA22:AA27">Y22*0.6</f>
        <v>108000</v>
      </c>
      <c r="AB22" s="65"/>
      <c r="AC22" s="65"/>
      <c r="AD22" s="65"/>
      <c r="AE22" s="65"/>
      <c r="AF22" s="65"/>
      <c r="AG22" s="65"/>
      <c r="AH22" s="65"/>
      <c r="AI22" s="65"/>
      <c r="AJ22" s="65"/>
      <c r="AK22" s="65"/>
      <c r="AL22" s="65"/>
      <c r="AM22" s="65">
        <v>180000</v>
      </c>
      <c r="AN22" s="117">
        <f>ROUND(AM22*40%,-3)</f>
        <v>72000</v>
      </c>
      <c r="AO22" s="117">
        <f>ROUND(AM22*30%,-3)</f>
        <v>54000</v>
      </c>
      <c r="AP22" s="119" t="s">
        <v>894</v>
      </c>
      <c r="AQ22" s="78"/>
      <c r="AR22" s="78"/>
      <c r="AS22" s="159"/>
      <c r="AT22" s="159" t="s">
        <v>837</v>
      </c>
      <c r="AU22" s="2"/>
      <c r="AV22" s="2"/>
      <c r="AW22" s="4"/>
      <c r="AX22" s="141">
        <f t="shared" si="4"/>
        <v>0</v>
      </c>
      <c r="AY22" s="144" t="e">
        <f t="shared" si="0"/>
        <v>#DIV/0!</v>
      </c>
      <c r="AZ22" s="144" t="e">
        <f t="shared" si="1"/>
        <v>#DIV/0!</v>
      </c>
      <c r="BA22" s="132"/>
      <c r="BB22" s="132"/>
      <c r="BC22" s="132"/>
      <c r="BD22" s="132"/>
    </row>
    <row r="23" spans="1:56" s="29" customFormat="1" ht="29.25" customHeight="1">
      <c r="A23" s="3">
        <v>9</v>
      </c>
      <c r="B23" s="4"/>
      <c r="C23" s="4"/>
      <c r="D23" s="52"/>
      <c r="E23" s="52"/>
      <c r="F23" s="65"/>
      <c r="G23" s="65"/>
      <c r="H23" s="65"/>
      <c r="I23" s="65"/>
      <c r="J23" s="2"/>
      <c r="K23" s="2"/>
      <c r="L23" s="2"/>
      <c r="M23" s="16"/>
      <c r="N23" s="171" t="s">
        <v>455</v>
      </c>
      <c r="O23" s="92" t="s">
        <v>839</v>
      </c>
      <c r="P23" s="65"/>
      <c r="Q23" s="65"/>
      <c r="R23" s="65"/>
      <c r="S23" s="61">
        <v>180000</v>
      </c>
      <c r="T23" s="65">
        <f>S23*0.8</f>
        <v>144000</v>
      </c>
      <c r="U23" s="65">
        <f>S23*0.6</f>
        <v>108000</v>
      </c>
      <c r="V23" s="65"/>
      <c r="W23" s="65"/>
      <c r="X23" s="65"/>
      <c r="Y23" s="61">
        <v>180000</v>
      </c>
      <c r="Z23" s="65">
        <f t="shared" si="3"/>
        <v>144000</v>
      </c>
      <c r="AA23" s="65">
        <f t="shared" si="7"/>
        <v>108000</v>
      </c>
      <c r="AB23" s="65"/>
      <c r="AC23" s="65"/>
      <c r="AD23" s="65"/>
      <c r="AE23" s="65"/>
      <c r="AF23" s="65"/>
      <c r="AG23" s="65"/>
      <c r="AH23" s="65"/>
      <c r="AI23" s="65"/>
      <c r="AJ23" s="65"/>
      <c r="AK23" s="65"/>
      <c r="AL23" s="65"/>
      <c r="AM23" s="65">
        <v>180000</v>
      </c>
      <c r="AN23" s="117">
        <f>ROUND(AM23*40%,-3)</f>
        <v>72000</v>
      </c>
      <c r="AO23" s="117">
        <f>ROUND(AM23*30%,-3)</f>
        <v>54000</v>
      </c>
      <c r="AP23" s="119" t="s">
        <v>894</v>
      </c>
      <c r="AQ23" s="78"/>
      <c r="AR23" s="78"/>
      <c r="AS23" s="159"/>
      <c r="AT23" s="159"/>
      <c r="AU23" s="2"/>
      <c r="AV23" s="2"/>
      <c r="AW23" s="4"/>
      <c r="AX23" s="141">
        <f t="shared" si="4"/>
        <v>0</v>
      </c>
      <c r="AY23" s="144" t="e">
        <f t="shared" si="0"/>
        <v>#DIV/0!</v>
      </c>
      <c r="AZ23" s="144" t="e">
        <f t="shared" si="1"/>
        <v>#DIV/0!</v>
      </c>
      <c r="BA23" s="132"/>
      <c r="BB23" s="132"/>
      <c r="BC23" s="132"/>
      <c r="BD23" s="132"/>
    </row>
    <row r="24" spans="1:56" s="29" customFormat="1" ht="31.5" customHeight="1">
      <c r="A24" s="3">
        <v>10</v>
      </c>
      <c r="B24" s="4"/>
      <c r="C24" s="4"/>
      <c r="D24" s="52"/>
      <c r="E24" s="52"/>
      <c r="F24" s="65"/>
      <c r="G24" s="65"/>
      <c r="H24" s="65"/>
      <c r="I24" s="65"/>
      <c r="J24" s="2"/>
      <c r="K24" s="2"/>
      <c r="L24" s="2"/>
      <c r="M24" s="16"/>
      <c r="N24" s="171"/>
      <c r="O24" s="92" t="s">
        <v>457</v>
      </c>
      <c r="P24" s="65"/>
      <c r="Q24" s="65"/>
      <c r="R24" s="65"/>
      <c r="S24" s="61">
        <v>170000</v>
      </c>
      <c r="T24" s="65">
        <f>S24*0.8</f>
        <v>136000</v>
      </c>
      <c r="U24" s="65">
        <f>S24*0.6</f>
        <v>102000</v>
      </c>
      <c r="V24" s="65"/>
      <c r="W24" s="65"/>
      <c r="X24" s="65"/>
      <c r="Y24" s="61">
        <v>170000</v>
      </c>
      <c r="Z24" s="65">
        <f t="shared" si="3"/>
        <v>136000</v>
      </c>
      <c r="AA24" s="65">
        <f t="shared" si="7"/>
        <v>102000</v>
      </c>
      <c r="AB24" s="65"/>
      <c r="AC24" s="65"/>
      <c r="AD24" s="65"/>
      <c r="AE24" s="65"/>
      <c r="AF24" s="65"/>
      <c r="AG24" s="65"/>
      <c r="AH24" s="65"/>
      <c r="AI24" s="65"/>
      <c r="AJ24" s="65"/>
      <c r="AK24" s="65"/>
      <c r="AL24" s="65"/>
      <c r="AM24" s="65">
        <v>170000</v>
      </c>
      <c r="AN24" s="117">
        <f>ROUND(AM24*40%,-3)</f>
        <v>68000</v>
      </c>
      <c r="AO24" s="117">
        <f>ROUND(AM24*30%,-3)</f>
        <v>51000</v>
      </c>
      <c r="AP24" s="119" t="s">
        <v>894</v>
      </c>
      <c r="AQ24" s="78"/>
      <c r="AR24" s="78"/>
      <c r="AS24" s="159"/>
      <c r="AT24" s="159"/>
      <c r="AU24" s="2"/>
      <c r="AV24" s="2"/>
      <c r="AW24" s="4"/>
      <c r="AX24" s="141">
        <f t="shared" si="4"/>
        <v>0</v>
      </c>
      <c r="AY24" s="144" t="e">
        <f t="shared" si="0"/>
        <v>#DIV/0!</v>
      </c>
      <c r="AZ24" s="144" t="e">
        <f t="shared" si="1"/>
        <v>#DIV/0!</v>
      </c>
      <c r="BA24" s="132"/>
      <c r="BB24" s="132"/>
      <c r="BC24" s="132"/>
      <c r="BD24" s="132"/>
    </row>
    <row r="25" spans="1:56" s="29" customFormat="1" ht="19.5" customHeight="1">
      <c r="A25" s="3">
        <v>11</v>
      </c>
      <c r="B25" s="4"/>
      <c r="C25" s="4"/>
      <c r="D25" s="52"/>
      <c r="E25" s="52"/>
      <c r="F25" s="65"/>
      <c r="G25" s="65"/>
      <c r="H25" s="65"/>
      <c r="I25" s="65"/>
      <c r="J25" s="2"/>
      <c r="K25" s="2"/>
      <c r="L25" s="2"/>
      <c r="M25" s="16"/>
      <c r="N25" s="2"/>
      <c r="O25" s="92" t="s">
        <v>458</v>
      </c>
      <c r="P25" s="65"/>
      <c r="Q25" s="65"/>
      <c r="R25" s="65"/>
      <c r="S25" s="61">
        <v>200000</v>
      </c>
      <c r="T25" s="65">
        <f>S25*0.8</f>
        <v>160000</v>
      </c>
      <c r="U25" s="65">
        <f>S25*0.6</f>
        <v>120000</v>
      </c>
      <c r="V25" s="65"/>
      <c r="W25" s="65"/>
      <c r="X25" s="65"/>
      <c r="Y25" s="61">
        <v>200000</v>
      </c>
      <c r="Z25" s="65">
        <f t="shared" si="3"/>
        <v>160000</v>
      </c>
      <c r="AA25" s="65">
        <f t="shared" si="7"/>
        <v>120000</v>
      </c>
      <c r="AB25" s="65"/>
      <c r="AC25" s="65"/>
      <c r="AD25" s="65"/>
      <c r="AE25" s="65"/>
      <c r="AF25" s="65"/>
      <c r="AG25" s="65"/>
      <c r="AH25" s="65"/>
      <c r="AI25" s="65"/>
      <c r="AJ25" s="65"/>
      <c r="AK25" s="65"/>
      <c r="AL25" s="65"/>
      <c r="AM25" s="65">
        <v>200000</v>
      </c>
      <c r="AN25" s="117">
        <f>ROUND(AM25*40%,-3)</f>
        <v>80000</v>
      </c>
      <c r="AO25" s="117">
        <f>ROUND(AM25*30%,-3)</f>
        <v>60000</v>
      </c>
      <c r="AP25" s="119" t="s">
        <v>894</v>
      </c>
      <c r="AQ25" s="78"/>
      <c r="AR25" s="78"/>
      <c r="AS25" s="159"/>
      <c r="AT25" s="159"/>
      <c r="AU25" s="2"/>
      <c r="AV25" s="2"/>
      <c r="AW25" s="4"/>
      <c r="AX25" s="141">
        <f t="shared" si="4"/>
        <v>0</v>
      </c>
      <c r="AY25" s="144" t="e">
        <f t="shared" si="0"/>
        <v>#DIV/0!</v>
      </c>
      <c r="AZ25" s="144" t="e">
        <f t="shared" si="1"/>
        <v>#DIV/0!</v>
      </c>
      <c r="BA25" s="132"/>
      <c r="BB25" s="132"/>
      <c r="BC25" s="132"/>
      <c r="BD25" s="132"/>
    </row>
    <row r="26" spans="1:56" ht="21" customHeight="1">
      <c r="A26" s="93" t="s">
        <v>7</v>
      </c>
      <c r="B26" s="93"/>
      <c r="C26" s="93"/>
      <c r="D26" s="94" t="s">
        <v>8</v>
      </c>
      <c r="E26" s="57"/>
      <c r="F26" s="68"/>
      <c r="G26" s="65"/>
      <c r="H26" s="65"/>
      <c r="I26" s="65"/>
      <c r="J26" s="2"/>
      <c r="K26" s="2"/>
      <c r="L26" s="2"/>
      <c r="M26" s="16"/>
      <c r="N26" s="91" t="s">
        <v>8</v>
      </c>
      <c r="O26" s="2"/>
      <c r="P26" s="68"/>
      <c r="Q26" s="65"/>
      <c r="R26" s="65"/>
      <c r="S26" s="68"/>
      <c r="T26" s="65"/>
      <c r="U26" s="65"/>
      <c r="V26" s="65"/>
      <c r="W26" s="65"/>
      <c r="X26" s="65"/>
      <c r="Y26" s="68"/>
      <c r="Z26" s="65"/>
      <c r="AA26" s="65"/>
      <c r="AB26" s="65"/>
      <c r="AC26" s="65"/>
      <c r="AD26" s="65"/>
      <c r="AE26" s="65"/>
      <c r="AF26" s="65"/>
      <c r="AG26" s="65"/>
      <c r="AH26" s="65"/>
      <c r="AI26" s="65"/>
      <c r="AJ26" s="65"/>
      <c r="AK26" s="65"/>
      <c r="AL26" s="65"/>
      <c r="AM26" s="65"/>
      <c r="AN26" s="65"/>
      <c r="AO26" s="65"/>
      <c r="AP26" s="78"/>
      <c r="AQ26" s="78"/>
      <c r="AR26" s="78"/>
      <c r="AS26" s="159"/>
      <c r="AT26" s="3"/>
      <c r="AU26" s="2"/>
      <c r="AV26" s="2"/>
      <c r="AW26" s="4"/>
      <c r="AX26" s="141">
        <f t="shared" si="4"/>
        <v>0</v>
      </c>
      <c r="AY26" s="144" t="e">
        <f t="shared" si="0"/>
        <v>#DIV/0!</v>
      </c>
      <c r="AZ26" s="144" t="e">
        <f t="shared" si="1"/>
        <v>#DIV/0!</v>
      </c>
      <c r="BA26" s="4"/>
      <c r="BB26" s="4"/>
      <c r="BC26" s="4"/>
      <c r="BD26" s="4"/>
    </row>
    <row r="27" spans="1:56" ht="18.75" customHeight="1">
      <c r="A27" s="93">
        <v>12</v>
      </c>
      <c r="B27" s="57"/>
      <c r="C27" s="57"/>
      <c r="D27" s="94"/>
      <c r="E27" s="57"/>
      <c r="F27" s="68"/>
      <c r="G27" s="65"/>
      <c r="H27" s="65"/>
      <c r="I27" s="65"/>
      <c r="J27" s="2"/>
      <c r="K27" s="2"/>
      <c r="L27" s="2"/>
      <c r="M27" s="16"/>
      <c r="N27" s="2"/>
      <c r="O27" s="2" t="s">
        <v>497</v>
      </c>
      <c r="P27" s="68"/>
      <c r="Q27" s="65"/>
      <c r="R27" s="65"/>
      <c r="S27" s="61">
        <v>160000</v>
      </c>
      <c r="T27" s="65">
        <f>S27*0.8</f>
        <v>128000</v>
      </c>
      <c r="U27" s="65">
        <f>S27*0.6</f>
        <v>96000</v>
      </c>
      <c r="V27" s="65"/>
      <c r="W27" s="65"/>
      <c r="X27" s="65"/>
      <c r="Y27" s="61">
        <v>160000</v>
      </c>
      <c r="Z27" s="65">
        <f t="shared" si="3"/>
        <v>128000</v>
      </c>
      <c r="AA27" s="65">
        <f t="shared" si="7"/>
        <v>96000</v>
      </c>
      <c r="AB27" s="65"/>
      <c r="AC27" s="65"/>
      <c r="AD27" s="65"/>
      <c r="AE27" s="65"/>
      <c r="AF27" s="65"/>
      <c r="AG27" s="65"/>
      <c r="AH27" s="65"/>
      <c r="AI27" s="65"/>
      <c r="AJ27" s="65"/>
      <c r="AK27" s="65"/>
      <c r="AL27" s="65"/>
      <c r="AM27" s="65">
        <v>150000</v>
      </c>
      <c r="AN27" s="117">
        <f>ROUND(AM27*40%,-3)</f>
        <v>60000</v>
      </c>
      <c r="AO27" s="117">
        <f>ROUND(AM27*30%,-3)</f>
        <v>45000</v>
      </c>
      <c r="AP27" s="119" t="s">
        <v>894</v>
      </c>
      <c r="AQ27" s="78"/>
      <c r="AR27" s="78"/>
      <c r="AS27" s="159"/>
      <c r="AT27" s="3" t="s">
        <v>892</v>
      </c>
      <c r="AU27" s="2"/>
      <c r="AV27" s="2"/>
      <c r="AW27" s="4"/>
      <c r="AX27" s="141">
        <f t="shared" si="4"/>
        <v>0</v>
      </c>
      <c r="AY27" s="144" t="e">
        <f t="shared" si="0"/>
        <v>#DIV/0!</v>
      </c>
      <c r="AZ27" s="144" t="e">
        <f t="shared" si="1"/>
        <v>#DIV/0!</v>
      </c>
      <c r="BA27" s="4"/>
      <c r="BB27" s="4"/>
      <c r="BC27" s="4"/>
      <c r="BD27" s="4"/>
    </row>
    <row r="28" spans="1:56" ht="18.75" customHeight="1">
      <c r="A28" s="6">
        <v>3</v>
      </c>
      <c r="B28" s="6"/>
      <c r="C28" s="6"/>
      <c r="D28" s="52" t="s">
        <v>204</v>
      </c>
      <c r="E28" s="52"/>
      <c r="F28" s="65"/>
      <c r="G28" s="65"/>
      <c r="H28" s="65"/>
      <c r="I28" s="65"/>
      <c r="J28" s="2"/>
      <c r="K28" s="2"/>
      <c r="L28" s="2"/>
      <c r="M28" s="16"/>
      <c r="N28" s="161" t="s">
        <v>204</v>
      </c>
      <c r="O28" s="161"/>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78"/>
      <c r="AQ28" s="78"/>
      <c r="AR28" s="78"/>
      <c r="AS28" s="3"/>
      <c r="AT28" s="3"/>
      <c r="AU28" s="2"/>
      <c r="AV28" s="2"/>
      <c r="AW28" s="4"/>
      <c r="AX28" s="141">
        <f t="shared" si="4"/>
        <v>0</v>
      </c>
      <c r="AY28" s="144" t="e">
        <f t="shared" si="0"/>
        <v>#DIV/0!</v>
      </c>
      <c r="AZ28" s="144" t="e">
        <f t="shared" si="1"/>
        <v>#DIV/0!</v>
      </c>
      <c r="BA28" s="4"/>
      <c r="BB28" s="4"/>
      <c r="BC28" s="4"/>
      <c r="BD28" s="4"/>
    </row>
    <row r="29" spans="1:56" ht="18.75" customHeight="1">
      <c r="A29" s="93" t="s">
        <v>5</v>
      </c>
      <c r="B29" s="93"/>
      <c r="C29" s="93"/>
      <c r="D29" s="94" t="s">
        <v>6</v>
      </c>
      <c r="E29" s="57"/>
      <c r="F29" s="68"/>
      <c r="G29" s="65"/>
      <c r="H29" s="65"/>
      <c r="I29" s="65"/>
      <c r="J29" s="2"/>
      <c r="K29" s="2"/>
      <c r="L29" s="2"/>
      <c r="M29" s="16"/>
      <c r="N29" s="91" t="s">
        <v>6</v>
      </c>
      <c r="O29" s="2"/>
      <c r="P29" s="68"/>
      <c r="Q29" s="65"/>
      <c r="R29" s="65"/>
      <c r="S29" s="68"/>
      <c r="T29" s="65"/>
      <c r="U29" s="65"/>
      <c r="V29" s="65"/>
      <c r="W29" s="65"/>
      <c r="X29" s="65"/>
      <c r="Y29" s="65"/>
      <c r="Z29" s="65"/>
      <c r="AA29" s="65"/>
      <c r="AB29" s="65"/>
      <c r="AC29" s="65"/>
      <c r="AD29" s="65"/>
      <c r="AE29" s="65"/>
      <c r="AF29" s="65"/>
      <c r="AG29" s="65"/>
      <c r="AH29" s="65"/>
      <c r="AI29" s="65"/>
      <c r="AJ29" s="65"/>
      <c r="AK29" s="65"/>
      <c r="AL29" s="65"/>
      <c r="AM29" s="65"/>
      <c r="AN29" s="65"/>
      <c r="AO29" s="65"/>
      <c r="AP29" s="78"/>
      <c r="AQ29" s="78"/>
      <c r="AR29" s="78"/>
      <c r="AS29" s="3"/>
      <c r="AT29" s="3"/>
      <c r="AU29" s="2"/>
      <c r="AV29" s="2"/>
      <c r="AW29" s="4"/>
      <c r="AX29" s="141">
        <f t="shared" si="4"/>
        <v>0</v>
      </c>
      <c r="AY29" s="144" t="e">
        <f t="shared" si="0"/>
        <v>#DIV/0!</v>
      </c>
      <c r="AZ29" s="144" t="e">
        <f t="shared" si="1"/>
        <v>#DIV/0!</v>
      </c>
      <c r="BA29" s="4"/>
      <c r="BB29" s="4"/>
      <c r="BC29" s="4"/>
      <c r="BD29" s="4"/>
    </row>
    <row r="30" spans="1:56" ht="33.75" customHeight="1">
      <c r="A30" s="3">
        <v>13</v>
      </c>
      <c r="B30" s="57" t="s">
        <v>981</v>
      </c>
      <c r="C30" s="57" t="s">
        <v>714</v>
      </c>
      <c r="D30" s="2" t="s">
        <v>69</v>
      </c>
      <c r="E30" s="57" t="s">
        <v>70</v>
      </c>
      <c r="F30" s="56">
        <v>1200000</v>
      </c>
      <c r="G30" s="56">
        <f aca="true" t="shared" si="8" ref="G30:G36">0.8*F30</f>
        <v>960000</v>
      </c>
      <c r="H30" s="56">
        <f aca="true" t="shared" si="9" ref="H30:H36">0.6*F30</f>
        <v>720000</v>
      </c>
      <c r="I30" s="56" t="s">
        <v>391</v>
      </c>
      <c r="J30" s="2"/>
      <c r="K30" s="2"/>
      <c r="L30" s="2"/>
      <c r="M30" s="16">
        <v>3500000</v>
      </c>
      <c r="N30" s="152" t="s">
        <v>69</v>
      </c>
      <c r="O30" s="2" t="s">
        <v>70</v>
      </c>
      <c r="P30" s="59">
        <v>1200000</v>
      </c>
      <c r="Q30" s="59">
        <f aca="true" t="shared" si="10" ref="Q30:Q36">0.8*P30</f>
        <v>960000</v>
      </c>
      <c r="R30" s="59">
        <f aca="true" t="shared" si="11" ref="R30:R36">0.6*P30</f>
        <v>720000</v>
      </c>
      <c r="S30" s="59">
        <v>2000000</v>
      </c>
      <c r="T30" s="59">
        <f aca="true" t="shared" si="12" ref="T30:T36">0.8*S30</f>
        <v>1600000</v>
      </c>
      <c r="U30" s="59">
        <f aca="true" t="shared" si="13" ref="U30:U36">0.6*S30</f>
        <v>1200000</v>
      </c>
      <c r="V30" s="65">
        <f aca="true" t="shared" si="14" ref="V30:V35">S30/P30*100</f>
        <v>166.66666666666669</v>
      </c>
      <c r="W30" s="65">
        <f>T30/Q30*100</f>
        <v>166.66666666666669</v>
      </c>
      <c r="X30" s="65">
        <f>U30/R30*100</f>
        <v>166.66666666666669</v>
      </c>
      <c r="Y30" s="59">
        <v>2000000</v>
      </c>
      <c r="Z30" s="61">
        <f t="shared" si="5"/>
        <v>960000</v>
      </c>
      <c r="AA30" s="61">
        <f t="shared" si="6"/>
        <v>720000</v>
      </c>
      <c r="AB30" s="65">
        <f>Y30/P30*100</f>
        <v>166.66666666666669</v>
      </c>
      <c r="AC30" s="65">
        <f>Z30/Q30*100</f>
        <v>100</v>
      </c>
      <c r="AD30" s="65">
        <f>AA30/R30*100</f>
        <v>100</v>
      </c>
      <c r="AE30" s="65"/>
      <c r="AF30" s="65"/>
      <c r="AG30" s="65"/>
      <c r="AH30" s="65"/>
      <c r="AI30" s="65" t="e">
        <f>#REF!/P30*100</f>
        <v>#REF!</v>
      </c>
      <c r="AJ30" s="65"/>
      <c r="AK30" s="65"/>
      <c r="AL30" s="65"/>
      <c r="AM30" s="65">
        <v>2000000</v>
      </c>
      <c r="AN30" s="117">
        <f aca="true" t="shared" si="15" ref="AN30:AN37">ROUND(AM30*40%,-3)</f>
        <v>800000</v>
      </c>
      <c r="AO30" s="117">
        <f aca="true" t="shared" si="16" ref="AO30:AO37">ROUND(AM30*30%,-3)</f>
        <v>600000</v>
      </c>
      <c r="AP30" s="78">
        <f aca="true" t="shared" si="17" ref="AP30:AR33">AM30/P30*100</f>
        <v>166.66666666666669</v>
      </c>
      <c r="AQ30" s="78">
        <f t="shared" si="17"/>
        <v>83.33333333333334</v>
      </c>
      <c r="AR30" s="78">
        <f t="shared" si="17"/>
        <v>83.33333333333334</v>
      </c>
      <c r="AS30" s="3" t="s">
        <v>323</v>
      </c>
      <c r="AT30" s="79" t="s">
        <v>860</v>
      </c>
      <c r="AU30" s="64"/>
      <c r="AV30" s="2"/>
      <c r="AW30" s="4"/>
      <c r="AX30" s="141">
        <f t="shared" si="4"/>
        <v>0</v>
      </c>
      <c r="AY30" s="144">
        <f t="shared" si="0"/>
        <v>0.8</v>
      </c>
      <c r="AZ30" s="144">
        <f t="shared" si="1"/>
        <v>0.6</v>
      </c>
      <c r="BA30" s="4"/>
      <c r="BB30" s="141">
        <f>AN30-Q30</f>
        <v>-160000</v>
      </c>
      <c r="BC30" s="141">
        <f>AO30-R30</f>
        <v>-120000</v>
      </c>
      <c r="BD30" s="4"/>
    </row>
    <row r="31" spans="1:56" ht="42.75" customHeight="1">
      <c r="A31" s="3">
        <v>14</v>
      </c>
      <c r="B31" s="57" t="s">
        <v>982</v>
      </c>
      <c r="C31" s="57" t="s">
        <v>715</v>
      </c>
      <c r="D31" s="2"/>
      <c r="E31" s="57" t="s">
        <v>71</v>
      </c>
      <c r="F31" s="56">
        <v>1800000</v>
      </c>
      <c r="G31" s="56">
        <f t="shared" si="8"/>
        <v>1440000</v>
      </c>
      <c r="H31" s="56">
        <f t="shared" si="9"/>
        <v>1080000</v>
      </c>
      <c r="I31" s="56" t="s">
        <v>391</v>
      </c>
      <c r="J31" s="2"/>
      <c r="K31" s="2"/>
      <c r="L31" s="2"/>
      <c r="M31" s="16">
        <v>4000000</v>
      </c>
      <c r="N31" s="152"/>
      <c r="O31" s="2" t="s">
        <v>636</v>
      </c>
      <c r="P31" s="59">
        <v>1800000</v>
      </c>
      <c r="Q31" s="59">
        <f t="shared" si="10"/>
        <v>1440000</v>
      </c>
      <c r="R31" s="59">
        <f t="shared" si="11"/>
        <v>1080000</v>
      </c>
      <c r="S31" s="59">
        <v>2500000</v>
      </c>
      <c r="T31" s="59">
        <f t="shared" si="12"/>
        <v>2000000</v>
      </c>
      <c r="U31" s="59">
        <f t="shared" si="13"/>
        <v>1500000</v>
      </c>
      <c r="V31" s="65">
        <f t="shared" si="14"/>
        <v>138.88888888888889</v>
      </c>
      <c r="W31" s="65">
        <f>T31/Q31*100</f>
        <v>138.88888888888889</v>
      </c>
      <c r="X31" s="65">
        <f>U31/R31*100</f>
        <v>138.88888888888889</v>
      </c>
      <c r="Y31" s="59">
        <v>2500000</v>
      </c>
      <c r="Z31" s="61">
        <f t="shared" si="5"/>
        <v>1440000</v>
      </c>
      <c r="AA31" s="61">
        <f t="shared" si="6"/>
        <v>1080000</v>
      </c>
      <c r="AB31" s="65">
        <f aca="true" t="shared" si="18" ref="AB31:AB63">Y31/P31*100</f>
        <v>138.88888888888889</v>
      </c>
      <c r="AC31" s="65">
        <f aca="true" t="shared" si="19" ref="AC31:AC63">Z31/Q31*100</f>
        <v>100</v>
      </c>
      <c r="AD31" s="65">
        <f aca="true" t="shared" si="20" ref="AD31:AD63">AA31/R31*100</f>
        <v>100</v>
      </c>
      <c r="AE31" s="65"/>
      <c r="AF31" s="65"/>
      <c r="AG31" s="65"/>
      <c r="AH31" s="65"/>
      <c r="AI31" s="65" t="e">
        <f>#REF!/P31*100</f>
        <v>#REF!</v>
      </c>
      <c r="AJ31" s="65"/>
      <c r="AK31" s="65"/>
      <c r="AL31" s="65"/>
      <c r="AM31" s="65">
        <v>2500000</v>
      </c>
      <c r="AN31" s="117">
        <f t="shared" si="15"/>
        <v>1000000</v>
      </c>
      <c r="AO31" s="117">
        <f t="shared" si="16"/>
        <v>750000</v>
      </c>
      <c r="AP31" s="78">
        <f t="shared" si="17"/>
        <v>138.88888888888889</v>
      </c>
      <c r="AQ31" s="78">
        <f t="shared" si="17"/>
        <v>69.44444444444444</v>
      </c>
      <c r="AR31" s="78">
        <f t="shared" si="17"/>
        <v>69.44444444444444</v>
      </c>
      <c r="AS31" s="3" t="s">
        <v>624</v>
      </c>
      <c r="AT31" s="79" t="s">
        <v>861</v>
      </c>
      <c r="AU31" s="64"/>
      <c r="AV31" s="2"/>
      <c r="AW31" s="4"/>
      <c r="AX31" s="141">
        <f t="shared" si="4"/>
        <v>0</v>
      </c>
      <c r="AY31" s="144">
        <f t="shared" si="0"/>
        <v>0.8</v>
      </c>
      <c r="AZ31" s="144">
        <f t="shared" si="1"/>
        <v>0.6</v>
      </c>
      <c r="BA31" s="4"/>
      <c r="BB31" s="141">
        <f aca="true" t="shared" si="21" ref="BB31:BB91">AN31-Q31</f>
        <v>-440000</v>
      </c>
      <c r="BC31" s="141">
        <f aca="true" t="shared" si="22" ref="BC31:BC91">AO31-R31</f>
        <v>-330000</v>
      </c>
      <c r="BD31" s="4"/>
    </row>
    <row r="32" spans="1:56" ht="63" customHeight="1">
      <c r="A32" s="3">
        <v>15</v>
      </c>
      <c r="B32" s="57" t="s">
        <v>983</v>
      </c>
      <c r="C32" s="57" t="s">
        <v>716</v>
      </c>
      <c r="D32" s="2"/>
      <c r="E32" s="57" t="s">
        <v>72</v>
      </c>
      <c r="F32" s="56">
        <v>1000000</v>
      </c>
      <c r="G32" s="56">
        <f t="shared" si="8"/>
        <v>800000</v>
      </c>
      <c r="H32" s="56">
        <f t="shared" si="9"/>
        <v>600000</v>
      </c>
      <c r="I32" s="56" t="s">
        <v>391</v>
      </c>
      <c r="J32" s="2"/>
      <c r="K32" s="2"/>
      <c r="L32" s="2"/>
      <c r="M32" s="16">
        <v>3000000</v>
      </c>
      <c r="N32" s="2" t="s">
        <v>69</v>
      </c>
      <c r="O32" s="2" t="s">
        <v>616</v>
      </c>
      <c r="P32" s="59">
        <v>1000000</v>
      </c>
      <c r="Q32" s="59">
        <f t="shared" si="10"/>
        <v>800000</v>
      </c>
      <c r="R32" s="59">
        <f t="shared" si="11"/>
        <v>600000</v>
      </c>
      <c r="S32" s="59">
        <v>1800000</v>
      </c>
      <c r="T32" s="59">
        <f t="shared" si="12"/>
        <v>1440000</v>
      </c>
      <c r="U32" s="59">
        <f t="shared" si="13"/>
        <v>1080000</v>
      </c>
      <c r="V32" s="65">
        <f t="shared" si="14"/>
        <v>180</v>
      </c>
      <c r="W32" s="65">
        <f aca="true" t="shared" si="23" ref="W32:W45">T32/Q32*100</f>
        <v>180</v>
      </c>
      <c r="X32" s="65">
        <f aca="true" t="shared" si="24" ref="X32:X45">U32/R32*100</f>
        <v>180</v>
      </c>
      <c r="Y32" s="59">
        <v>1800000</v>
      </c>
      <c r="Z32" s="61">
        <f t="shared" si="5"/>
        <v>800000</v>
      </c>
      <c r="AA32" s="61">
        <f t="shared" si="6"/>
        <v>600000</v>
      </c>
      <c r="AB32" s="65">
        <f t="shared" si="18"/>
        <v>180</v>
      </c>
      <c r="AC32" s="65">
        <f t="shared" si="19"/>
        <v>100</v>
      </c>
      <c r="AD32" s="65">
        <f t="shared" si="20"/>
        <v>100</v>
      </c>
      <c r="AE32" s="65"/>
      <c r="AF32" s="65"/>
      <c r="AG32" s="65"/>
      <c r="AH32" s="65"/>
      <c r="AI32" s="65" t="e">
        <f>#REF!/P32*100</f>
        <v>#REF!</v>
      </c>
      <c r="AJ32" s="65"/>
      <c r="AK32" s="65"/>
      <c r="AL32" s="65"/>
      <c r="AM32" s="65">
        <v>1800000</v>
      </c>
      <c r="AN32" s="117">
        <f t="shared" si="15"/>
        <v>720000</v>
      </c>
      <c r="AO32" s="117">
        <f t="shared" si="16"/>
        <v>540000</v>
      </c>
      <c r="AP32" s="78">
        <f t="shared" si="17"/>
        <v>180</v>
      </c>
      <c r="AQ32" s="78">
        <f t="shared" si="17"/>
        <v>90</v>
      </c>
      <c r="AR32" s="78">
        <f t="shared" si="17"/>
        <v>90</v>
      </c>
      <c r="AS32" s="3" t="s">
        <v>624</v>
      </c>
      <c r="AT32" s="79" t="s">
        <v>862</v>
      </c>
      <c r="AU32" s="64"/>
      <c r="AV32" s="2"/>
      <c r="AW32" s="4"/>
      <c r="AX32" s="141">
        <f t="shared" si="4"/>
        <v>0</v>
      </c>
      <c r="AY32" s="144">
        <f t="shared" si="0"/>
        <v>0.8</v>
      </c>
      <c r="AZ32" s="144">
        <f t="shared" si="1"/>
        <v>0.6</v>
      </c>
      <c r="BA32" s="4"/>
      <c r="BB32" s="141">
        <f t="shared" si="21"/>
        <v>-80000</v>
      </c>
      <c r="BC32" s="141">
        <f t="shared" si="22"/>
        <v>-60000</v>
      </c>
      <c r="BD32" s="4"/>
    </row>
    <row r="33" spans="1:56" ht="33.75" customHeight="1">
      <c r="A33" s="3">
        <v>16</v>
      </c>
      <c r="B33" s="57" t="s">
        <v>984</v>
      </c>
      <c r="C33" s="57" t="s">
        <v>717</v>
      </c>
      <c r="D33" s="57" t="s">
        <v>73</v>
      </c>
      <c r="E33" s="57" t="s">
        <v>74</v>
      </c>
      <c r="F33" s="56">
        <v>750000</v>
      </c>
      <c r="G33" s="56">
        <f t="shared" si="8"/>
        <v>600000</v>
      </c>
      <c r="H33" s="56">
        <f t="shared" si="9"/>
        <v>450000</v>
      </c>
      <c r="I33" s="56" t="s">
        <v>391</v>
      </c>
      <c r="J33" s="2"/>
      <c r="K33" s="2"/>
      <c r="L33" s="2"/>
      <c r="M33" s="16">
        <v>2500000</v>
      </c>
      <c r="N33" s="2" t="s">
        <v>73</v>
      </c>
      <c r="O33" s="2" t="s">
        <v>74</v>
      </c>
      <c r="P33" s="59">
        <v>750000</v>
      </c>
      <c r="Q33" s="59">
        <f t="shared" si="10"/>
        <v>600000</v>
      </c>
      <c r="R33" s="59">
        <f t="shared" si="11"/>
        <v>450000</v>
      </c>
      <c r="S33" s="59">
        <v>750000</v>
      </c>
      <c r="T33" s="59">
        <f t="shared" si="12"/>
        <v>600000</v>
      </c>
      <c r="U33" s="59">
        <f t="shared" si="13"/>
        <v>450000</v>
      </c>
      <c r="V33" s="65">
        <f t="shared" si="14"/>
        <v>100</v>
      </c>
      <c r="W33" s="65">
        <f t="shared" si="23"/>
        <v>100</v>
      </c>
      <c r="X33" s="65">
        <f t="shared" si="24"/>
        <v>100</v>
      </c>
      <c r="Y33" s="59">
        <v>750000</v>
      </c>
      <c r="Z33" s="61">
        <f t="shared" si="5"/>
        <v>600000</v>
      </c>
      <c r="AA33" s="61">
        <f t="shared" si="6"/>
        <v>450000</v>
      </c>
      <c r="AB33" s="65">
        <f t="shared" si="18"/>
        <v>100</v>
      </c>
      <c r="AC33" s="65">
        <f t="shared" si="19"/>
        <v>100</v>
      </c>
      <c r="AD33" s="65">
        <f t="shared" si="20"/>
        <v>100</v>
      </c>
      <c r="AE33" s="65"/>
      <c r="AF33" s="65"/>
      <c r="AG33" s="65"/>
      <c r="AH33" s="65"/>
      <c r="AI33" s="65" t="e">
        <f>#REF!/P33*100</f>
        <v>#REF!</v>
      </c>
      <c r="AJ33" s="65"/>
      <c r="AK33" s="65"/>
      <c r="AL33" s="65"/>
      <c r="AM33" s="65">
        <v>750000</v>
      </c>
      <c r="AN33" s="117">
        <f t="shared" si="15"/>
        <v>300000</v>
      </c>
      <c r="AO33" s="117">
        <f t="shared" si="16"/>
        <v>225000</v>
      </c>
      <c r="AP33" s="78">
        <f t="shared" si="17"/>
        <v>100</v>
      </c>
      <c r="AQ33" s="78">
        <f t="shared" si="17"/>
        <v>50</v>
      </c>
      <c r="AR33" s="78">
        <f t="shared" si="17"/>
        <v>50</v>
      </c>
      <c r="AS33" s="3"/>
      <c r="AT33" s="3"/>
      <c r="AU33" s="2"/>
      <c r="AV33" s="2"/>
      <c r="AW33" s="4"/>
      <c r="AX33" s="141">
        <f t="shared" si="4"/>
        <v>0</v>
      </c>
      <c r="AY33" s="144">
        <f t="shared" si="0"/>
        <v>0.8</v>
      </c>
      <c r="AZ33" s="144">
        <f t="shared" si="1"/>
        <v>0.6</v>
      </c>
      <c r="BA33" s="4"/>
      <c r="BB33" s="141">
        <f t="shared" si="21"/>
        <v>-300000</v>
      </c>
      <c r="BC33" s="141">
        <f t="shared" si="22"/>
        <v>-225000</v>
      </c>
      <c r="BD33" s="4"/>
    </row>
    <row r="34" spans="1:56" ht="27.75" customHeight="1">
      <c r="A34" s="3">
        <v>17</v>
      </c>
      <c r="B34" s="3"/>
      <c r="C34" s="3"/>
      <c r="D34" s="2"/>
      <c r="E34" s="57"/>
      <c r="F34" s="56"/>
      <c r="G34" s="56"/>
      <c r="H34" s="56"/>
      <c r="I34" s="56"/>
      <c r="J34" s="2"/>
      <c r="K34" s="2"/>
      <c r="L34" s="2"/>
      <c r="M34" s="16"/>
      <c r="N34" s="2"/>
      <c r="O34" s="92" t="s">
        <v>459</v>
      </c>
      <c r="P34" s="59"/>
      <c r="Q34" s="59"/>
      <c r="R34" s="59"/>
      <c r="S34" s="61">
        <v>800000</v>
      </c>
      <c r="T34" s="59"/>
      <c r="U34" s="59"/>
      <c r="V34" s="65"/>
      <c r="W34" s="65"/>
      <c r="X34" s="65"/>
      <c r="Y34" s="61">
        <v>800000</v>
      </c>
      <c r="Z34" s="65">
        <f>Y34*0.8</f>
        <v>640000</v>
      </c>
      <c r="AA34" s="65">
        <f>Y34*0.6</f>
        <v>480000</v>
      </c>
      <c r="AB34" s="65"/>
      <c r="AC34" s="65"/>
      <c r="AD34" s="65"/>
      <c r="AE34" s="65"/>
      <c r="AF34" s="65"/>
      <c r="AG34" s="65"/>
      <c r="AH34" s="65"/>
      <c r="AI34" s="65"/>
      <c r="AJ34" s="65"/>
      <c r="AK34" s="65"/>
      <c r="AL34" s="65"/>
      <c r="AM34" s="65">
        <v>800000</v>
      </c>
      <c r="AN34" s="117">
        <f t="shared" si="15"/>
        <v>320000</v>
      </c>
      <c r="AO34" s="117">
        <f t="shared" si="16"/>
        <v>240000</v>
      </c>
      <c r="AP34" s="119" t="s">
        <v>895</v>
      </c>
      <c r="AQ34" s="78"/>
      <c r="AR34" s="78"/>
      <c r="AS34" s="3" t="s">
        <v>324</v>
      </c>
      <c r="AT34" s="3" t="s">
        <v>835</v>
      </c>
      <c r="AU34" s="64"/>
      <c r="AV34" s="2"/>
      <c r="AW34" s="4"/>
      <c r="AX34" s="141">
        <f t="shared" si="4"/>
        <v>0</v>
      </c>
      <c r="AY34" s="144" t="e">
        <f t="shared" si="0"/>
        <v>#DIV/0!</v>
      </c>
      <c r="AZ34" s="144" t="e">
        <f t="shared" si="1"/>
        <v>#DIV/0!</v>
      </c>
      <c r="BA34" s="4"/>
      <c r="BB34" s="141">
        <f t="shared" si="21"/>
        <v>320000</v>
      </c>
      <c r="BC34" s="141">
        <f t="shared" si="22"/>
        <v>240000</v>
      </c>
      <c r="BD34" s="4"/>
    </row>
    <row r="35" spans="1:56" ht="43.5" customHeight="1">
      <c r="A35" s="3">
        <v>18</v>
      </c>
      <c r="B35" s="57" t="s">
        <v>951</v>
      </c>
      <c r="C35" s="57" t="s">
        <v>810</v>
      </c>
      <c r="D35" s="57" t="s">
        <v>392</v>
      </c>
      <c r="E35" s="57" t="s">
        <v>244</v>
      </c>
      <c r="F35" s="56">
        <v>3000000</v>
      </c>
      <c r="G35" s="56">
        <f t="shared" si="8"/>
        <v>2400000</v>
      </c>
      <c r="H35" s="56">
        <f t="shared" si="9"/>
        <v>1800000</v>
      </c>
      <c r="I35" s="56"/>
      <c r="J35" s="2" t="s">
        <v>245</v>
      </c>
      <c r="K35" s="2"/>
      <c r="L35" s="2"/>
      <c r="M35" s="16">
        <v>5000000</v>
      </c>
      <c r="N35" s="171" t="s">
        <v>392</v>
      </c>
      <c r="O35" s="2" t="s">
        <v>244</v>
      </c>
      <c r="P35" s="59">
        <v>3000000</v>
      </c>
      <c r="Q35" s="59">
        <f t="shared" si="10"/>
        <v>2400000</v>
      </c>
      <c r="R35" s="59">
        <f t="shared" si="11"/>
        <v>1800000</v>
      </c>
      <c r="S35" s="59">
        <v>4000000</v>
      </c>
      <c r="T35" s="59">
        <f t="shared" si="12"/>
        <v>3200000</v>
      </c>
      <c r="U35" s="59">
        <f t="shared" si="13"/>
        <v>2400000</v>
      </c>
      <c r="V35" s="65">
        <f t="shared" si="14"/>
        <v>133.33333333333331</v>
      </c>
      <c r="W35" s="65">
        <f t="shared" si="23"/>
        <v>133.33333333333331</v>
      </c>
      <c r="X35" s="65">
        <f t="shared" si="24"/>
        <v>133.33333333333331</v>
      </c>
      <c r="Y35" s="59">
        <v>4000000</v>
      </c>
      <c r="Z35" s="61">
        <f t="shared" si="5"/>
        <v>2400000</v>
      </c>
      <c r="AA35" s="61">
        <f t="shared" si="6"/>
        <v>1800000</v>
      </c>
      <c r="AB35" s="65">
        <f t="shared" si="18"/>
        <v>133.33333333333331</v>
      </c>
      <c r="AC35" s="65">
        <f t="shared" si="19"/>
        <v>100</v>
      </c>
      <c r="AD35" s="65">
        <f t="shared" si="20"/>
        <v>100</v>
      </c>
      <c r="AE35" s="65"/>
      <c r="AF35" s="65"/>
      <c r="AG35" s="65"/>
      <c r="AH35" s="65"/>
      <c r="AI35" s="65" t="e">
        <f>#REF!/P35*100</f>
        <v>#REF!</v>
      </c>
      <c r="AJ35" s="65"/>
      <c r="AK35" s="65"/>
      <c r="AL35" s="65"/>
      <c r="AM35" s="65">
        <v>3000000</v>
      </c>
      <c r="AN35" s="117">
        <f t="shared" si="15"/>
        <v>1200000</v>
      </c>
      <c r="AO35" s="117">
        <f t="shared" si="16"/>
        <v>900000</v>
      </c>
      <c r="AP35" s="78">
        <f aca="true" t="shared" si="25" ref="AP35:AR37">AM35/P35*100</f>
        <v>100</v>
      </c>
      <c r="AQ35" s="78">
        <f t="shared" si="25"/>
        <v>50</v>
      </c>
      <c r="AR35" s="78">
        <f t="shared" si="25"/>
        <v>50</v>
      </c>
      <c r="AS35" s="3"/>
      <c r="AT35" s="3"/>
      <c r="AU35" s="2"/>
      <c r="AV35" s="2"/>
      <c r="AW35" s="4"/>
      <c r="AX35" s="141">
        <f t="shared" si="4"/>
        <v>0</v>
      </c>
      <c r="AY35" s="144">
        <f t="shared" si="0"/>
        <v>0.8</v>
      </c>
      <c r="AZ35" s="144">
        <f t="shared" si="1"/>
        <v>0.6</v>
      </c>
      <c r="BA35" s="4"/>
      <c r="BB35" s="141">
        <f t="shared" si="21"/>
        <v>-1200000</v>
      </c>
      <c r="BC35" s="141">
        <f t="shared" si="22"/>
        <v>-900000</v>
      </c>
      <c r="BD35" s="4"/>
    </row>
    <row r="36" spans="1:56" ht="34.5" customHeight="1">
      <c r="A36" s="3">
        <v>19</v>
      </c>
      <c r="B36" s="57" t="s">
        <v>985</v>
      </c>
      <c r="C36" s="57" t="s">
        <v>718</v>
      </c>
      <c r="D36" s="57"/>
      <c r="E36" s="57" t="s">
        <v>76</v>
      </c>
      <c r="F36" s="56">
        <v>3000000</v>
      </c>
      <c r="G36" s="56">
        <f t="shared" si="8"/>
        <v>2400000</v>
      </c>
      <c r="H36" s="56">
        <f t="shared" si="9"/>
        <v>1800000</v>
      </c>
      <c r="I36" s="56" t="s">
        <v>391</v>
      </c>
      <c r="J36" s="2"/>
      <c r="K36" s="2"/>
      <c r="L36" s="2"/>
      <c r="M36" s="16">
        <v>5000000</v>
      </c>
      <c r="N36" s="171"/>
      <c r="O36" s="2" t="s">
        <v>76</v>
      </c>
      <c r="P36" s="59">
        <v>3000000</v>
      </c>
      <c r="Q36" s="59">
        <f t="shared" si="10"/>
        <v>2400000</v>
      </c>
      <c r="R36" s="59">
        <f t="shared" si="11"/>
        <v>1800000</v>
      </c>
      <c r="S36" s="59">
        <v>3500000</v>
      </c>
      <c r="T36" s="59">
        <f t="shared" si="12"/>
        <v>2800000</v>
      </c>
      <c r="U36" s="59">
        <f t="shared" si="13"/>
        <v>2100000</v>
      </c>
      <c r="V36" s="65">
        <f>S36/P36*100</f>
        <v>116.66666666666667</v>
      </c>
      <c r="W36" s="65">
        <f t="shared" si="23"/>
        <v>116.66666666666667</v>
      </c>
      <c r="X36" s="65">
        <f t="shared" si="24"/>
        <v>116.66666666666667</v>
      </c>
      <c r="Y36" s="59">
        <v>3500000</v>
      </c>
      <c r="Z36" s="61">
        <f t="shared" si="5"/>
        <v>2400000</v>
      </c>
      <c r="AA36" s="61">
        <f t="shared" si="6"/>
        <v>1800000</v>
      </c>
      <c r="AB36" s="65">
        <f t="shared" si="18"/>
        <v>116.66666666666667</v>
      </c>
      <c r="AC36" s="65">
        <f t="shared" si="19"/>
        <v>100</v>
      </c>
      <c r="AD36" s="65">
        <f t="shared" si="20"/>
        <v>100</v>
      </c>
      <c r="AE36" s="65"/>
      <c r="AF36" s="65"/>
      <c r="AG36" s="65"/>
      <c r="AH36" s="65"/>
      <c r="AI36" s="65" t="e">
        <f>#REF!/P36*100</f>
        <v>#REF!</v>
      </c>
      <c r="AJ36" s="65"/>
      <c r="AK36" s="65"/>
      <c r="AL36" s="65"/>
      <c r="AM36" s="65">
        <v>3000000</v>
      </c>
      <c r="AN36" s="117">
        <f t="shared" si="15"/>
        <v>1200000</v>
      </c>
      <c r="AO36" s="117">
        <f t="shared" si="16"/>
        <v>900000</v>
      </c>
      <c r="AP36" s="78">
        <f t="shared" si="25"/>
        <v>100</v>
      </c>
      <c r="AQ36" s="78">
        <f t="shared" si="25"/>
        <v>50</v>
      </c>
      <c r="AR36" s="78">
        <f t="shared" si="25"/>
        <v>50</v>
      </c>
      <c r="AS36" s="3"/>
      <c r="AT36" s="3"/>
      <c r="AU36" s="2"/>
      <c r="AV36" s="2"/>
      <c r="AW36" s="4"/>
      <c r="AX36" s="141">
        <f t="shared" si="4"/>
        <v>0</v>
      </c>
      <c r="AY36" s="144">
        <f t="shared" si="0"/>
        <v>0.8</v>
      </c>
      <c r="AZ36" s="144">
        <f t="shared" si="1"/>
        <v>0.6</v>
      </c>
      <c r="BA36" s="4"/>
      <c r="BB36" s="141">
        <f t="shared" si="21"/>
        <v>-1200000</v>
      </c>
      <c r="BC36" s="141">
        <f t="shared" si="22"/>
        <v>-900000</v>
      </c>
      <c r="BD36" s="4"/>
    </row>
    <row r="37" spans="1:56" ht="45" customHeight="1">
      <c r="A37" s="3">
        <v>20</v>
      </c>
      <c r="B37" s="57" t="s">
        <v>952</v>
      </c>
      <c r="C37" s="57" t="s">
        <v>815</v>
      </c>
      <c r="D37" s="96" t="s">
        <v>897</v>
      </c>
      <c r="E37" s="96" t="s">
        <v>814</v>
      </c>
      <c r="F37" s="64">
        <v>3500000</v>
      </c>
      <c r="G37" s="64">
        <v>2880000</v>
      </c>
      <c r="H37" s="64">
        <v>2160000</v>
      </c>
      <c r="I37" s="64"/>
      <c r="J37" s="2"/>
      <c r="K37" s="2"/>
      <c r="L37" s="2"/>
      <c r="M37" s="16">
        <v>6000000</v>
      </c>
      <c r="N37" s="57" t="s">
        <v>898</v>
      </c>
      <c r="O37" s="2" t="s">
        <v>814</v>
      </c>
      <c r="P37" s="61">
        <v>3500000</v>
      </c>
      <c r="Q37" s="61">
        <v>2880000</v>
      </c>
      <c r="R37" s="61">
        <v>2160000</v>
      </c>
      <c r="S37" s="61"/>
      <c r="T37" s="61"/>
      <c r="U37" s="61"/>
      <c r="V37" s="65"/>
      <c r="W37" s="65"/>
      <c r="X37" s="65"/>
      <c r="Y37" s="65"/>
      <c r="Z37" s="61">
        <f t="shared" si="5"/>
        <v>2880000</v>
      </c>
      <c r="AA37" s="61">
        <f t="shared" si="6"/>
        <v>2160000</v>
      </c>
      <c r="AB37" s="65"/>
      <c r="AC37" s="65"/>
      <c r="AD37" s="65"/>
      <c r="AE37" s="65"/>
      <c r="AF37" s="65"/>
      <c r="AG37" s="65"/>
      <c r="AH37" s="65"/>
      <c r="AI37" s="65" t="e">
        <f>#REF!/P37*100</f>
        <v>#REF!</v>
      </c>
      <c r="AJ37" s="65"/>
      <c r="AK37" s="65"/>
      <c r="AL37" s="65"/>
      <c r="AM37" s="61">
        <v>4200000</v>
      </c>
      <c r="AN37" s="117">
        <f t="shared" si="15"/>
        <v>1680000</v>
      </c>
      <c r="AO37" s="117">
        <f t="shared" si="16"/>
        <v>1260000</v>
      </c>
      <c r="AP37" s="78">
        <f t="shared" si="25"/>
        <v>120</v>
      </c>
      <c r="AQ37" s="78">
        <f>AN37/Q37*100</f>
        <v>58.333333333333336</v>
      </c>
      <c r="AR37" s="78">
        <f>AO37/R37*100</f>
        <v>58.333333333333336</v>
      </c>
      <c r="AS37" s="3" t="s">
        <v>323</v>
      </c>
      <c r="AT37" s="3" t="s">
        <v>1081</v>
      </c>
      <c r="AU37" s="64" t="s">
        <v>493</v>
      </c>
      <c r="AV37" s="2"/>
      <c r="AW37" s="4"/>
      <c r="AX37" s="141">
        <f t="shared" si="4"/>
        <v>0</v>
      </c>
      <c r="AY37" s="144">
        <f t="shared" si="0"/>
        <v>0.8228571428571428</v>
      </c>
      <c r="AZ37" s="144">
        <f t="shared" si="1"/>
        <v>0.6171428571428571</v>
      </c>
      <c r="BA37" s="4"/>
      <c r="BB37" s="141">
        <f t="shared" si="21"/>
        <v>-1200000</v>
      </c>
      <c r="BC37" s="141">
        <f t="shared" si="22"/>
        <v>-900000</v>
      </c>
      <c r="BD37" s="4"/>
    </row>
    <row r="38" spans="1:56" ht="21.75" customHeight="1">
      <c r="A38" s="93" t="s">
        <v>86</v>
      </c>
      <c r="B38" s="3"/>
      <c r="C38" s="3"/>
      <c r="D38" s="57" t="s">
        <v>87</v>
      </c>
      <c r="E38" s="57"/>
      <c r="F38" s="56"/>
      <c r="G38" s="56"/>
      <c r="H38" s="56"/>
      <c r="I38" s="56" t="s">
        <v>391</v>
      </c>
      <c r="J38" s="2"/>
      <c r="K38" s="2"/>
      <c r="L38" s="2"/>
      <c r="M38" s="16"/>
      <c r="N38" s="91" t="s">
        <v>87</v>
      </c>
      <c r="O38" s="2"/>
      <c r="P38" s="59"/>
      <c r="Q38" s="59"/>
      <c r="R38" s="59"/>
      <c r="S38" s="59"/>
      <c r="T38" s="59"/>
      <c r="U38" s="59"/>
      <c r="V38" s="65"/>
      <c r="W38" s="65"/>
      <c r="X38" s="65"/>
      <c r="Y38" s="65"/>
      <c r="Z38" s="65"/>
      <c r="AA38" s="65"/>
      <c r="AB38" s="65"/>
      <c r="AC38" s="65"/>
      <c r="AD38" s="65"/>
      <c r="AE38" s="65"/>
      <c r="AF38" s="65"/>
      <c r="AG38" s="65"/>
      <c r="AH38" s="65"/>
      <c r="AI38" s="65"/>
      <c r="AJ38" s="65"/>
      <c r="AK38" s="65"/>
      <c r="AL38" s="65"/>
      <c r="AM38" s="65"/>
      <c r="AN38" s="65"/>
      <c r="AO38" s="65"/>
      <c r="AP38" s="78"/>
      <c r="AQ38" s="78"/>
      <c r="AR38" s="78"/>
      <c r="AS38" s="3"/>
      <c r="AT38" s="3"/>
      <c r="AU38" s="3"/>
      <c r="AV38" s="2"/>
      <c r="AW38" s="4"/>
      <c r="AX38" s="141">
        <f t="shared" si="4"/>
        <v>0</v>
      </c>
      <c r="AY38" s="144" t="e">
        <f t="shared" si="0"/>
        <v>#DIV/0!</v>
      </c>
      <c r="AZ38" s="144" t="e">
        <f t="shared" si="1"/>
        <v>#DIV/0!</v>
      </c>
      <c r="BA38" s="4"/>
      <c r="BB38" s="141">
        <f t="shared" si="21"/>
        <v>0</v>
      </c>
      <c r="BC38" s="141">
        <f t="shared" si="22"/>
        <v>0</v>
      </c>
      <c r="BD38" s="4"/>
    </row>
    <row r="39" spans="1:56" ht="28.5" customHeight="1">
      <c r="A39" s="3">
        <v>21</v>
      </c>
      <c r="B39" s="57" t="s">
        <v>986</v>
      </c>
      <c r="C39" s="57" t="s">
        <v>719</v>
      </c>
      <c r="D39" s="57" t="s">
        <v>78</v>
      </c>
      <c r="E39" s="57" t="s">
        <v>88</v>
      </c>
      <c r="F39" s="56">
        <v>2800000</v>
      </c>
      <c r="G39" s="56">
        <f aca="true" t="shared" si="26" ref="G39:G48">0.8*F39</f>
        <v>2240000</v>
      </c>
      <c r="H39" s="56">
        <f aca="true" t="shared" si="27" ref="H39:H48">0.6*F39</f>
        <v>1680000</v>
      </c>
      <c r="I39" s="56" t="s">
        <v>391</v>
      </c>
      <c r="J39" s="2"/>
      <c r="K39" s="2"/>
      <c r="L39" s="2"/>
      <c r="M39" s="16">
        <v>4500000</v>
      </c>
      <c r="N39" s="2" t="s">
        <v>78</v>
      </c>
      <c r="O39" s="2" t="s">
        <v>88</v>
      </c>
      <c r="P39" s="59">
        <v>2800000</v>
      </c>
      <c r="Q39" s="59">
        <f aca="true" t="shared" si="28" ref="Q39:Q48">0.8*P39</f>
        <v>2240000</v>
      </c>
      <c r="R39" s="59">
        <f aca="true" t="shared" si="29" ref="R39:R48">0.6*P39</f>
        <v>1680000</v>
      </c>
      <c r="S39" s="59">
        <v>4000000</v>
      </c>
      <c r="T39" s="59">
        <f aca="true" t="shared" si="30" ref="T39:T48">0.8*S39</f>
        <v>3200000</v>
      </c>
      <c r="U39" s="59">
        <f aca="true" t="shared" si="31" ref="U39:U48">0.6*S39</f>
        <v>2400000</v>
      </c>
      <c r="V39" s="65">
        <f aca="true" t="shared" si="32" ref="V39:V44">S39/P39*100</f>
        <v>142.85714285714286</v>
      </c>
      <c r="W39" s="65">
        <f t="shared" si="23"/>
        <v>142.85714285714286</v>
      </c>
      <c r="X39" s="65">
        <f t="shared" si="24"/>
        <v>142.85714285714286</v>
      </c>
      <c r="Y39" s="59">
        <v>4000000</v>
      </c>
      <c r="Z39" s="61">
        <f t="shared" si="5"/>
        <v>2240000</v>
      </c>
      <c r="AA39" s="61">
        <f t="shared" si="6"/>
        <v>1680000</v>
      </c>
      <c r="AB39" s="65">
        <f t="shared" si="18"/>
        <v>142.85714285714286</v>
      </c>
      <c r="AC39" s="65">
        <f t="shared" si="19"/>
        <v>100</v>
      </c>
      <c r="AD39" s="65">
        <f t="shared" si="20"/>
        <v>100</v>
      </c>
      <c r="AE39" s="65"/>
      <c r="AF39" s="65"/>
      <c r="AG39" s="65">
        <v>4000000</v>
      </c>
      <c r="AH39" s="65"/>
      <c r="AI39" s="65" t="e">
        <f>#REF!/P39*100</f>
        <v>#REF!</v>
      </c>
      <c r="AJ39" s="65"/>
      <c r="AK39" s="65">
        <f aca="true" t="shared" si="33" ref="AK39:AK48">AG39/P39*100</f>
        <v>142.85714285714286</v>
      </c>
      <c r="AL39" s="65"/>
      <c r="AM39" s="61">
        <v>4000000</v>
      </c>
      <c r="AN39" s="117">
        <f aca="true" t="shared" si="34" ref="AN39:AN49">ROUND(AM39*40%,-3)</f>
        <v>1600000</v>
      </c>
      <c r="AO39" s="117">
        <f aca="true" t="shared" si="35" ref="AO39:AO49">ROUND(AM39*30%,-3)</f>
        <v>1200000</v>
      </c>
      <c r="AP39" s="78">
        <f aca="true" t="shared" si="36" ref="AP39:AP48">AM39/P39*100</f>
        <v>142.85714285714286</v>
      </c>
      <c r="AQ39" s="78">
        <f aca="true" t="shared" si="37" ref="AQ39:AQ48">AN39/Q39*100</f>
        <v>71.42857142857143</v>
      </c>
      <c r="AR39" s="78">
        <f aca="true" t="shared" si="38" ref="AR39:AR48">AO39/R39*100</f>
        <v>71.42857142857143</v>
      </c>
      <c r="AS39" s="3" t="s">
        <v>323</v>
      </c>
      <c r="AT39" s="3" t="s">
        <v>845</v>
      </c>
      <c r="AU39" s="3"/>
      <c r="AV39" s="2"/>
      <c r="AW39" s="4"/>
      <c r="AX39" s="141">
        <f t="shared" si="4"/>
        <v>0</v>
      </c>
      <c r="AY39" s="144">
        <f t="shared" si="0"/>
        <v>0.8</v>
      </c>
      <c r="AZ39" s="144">
        <f t="shared" si="1"/>
        <v>0.6</v>
      </c>
      <c r="BA39" s="4"/>
      <c r="BB39" s="141">
        <f t="shared" si="21"/>
        <v>-640000</v>
      </c>
      <c r="BC39" s="141">
        <f t="shared" si="22"/>
        <v>-480000</v>
      </c>
      <c r="BD39" s="4"/>
    </row>
    <row r="40" spans="1:56" ht="30.75" customHeight="1">
      <c r="A40" s="3">
        <v>22</v>
      </c>
      <c r="B40" s="57" t="s">
        <v>987</v>
      </c>
      <c r="C40" s="57" t="s">
        <v>720</v>
      </c>
      <c r="D40" s="57" t="s">
        <v>1</v>
      </c>
      <c r="E40" s="57" t="s">
        <v>89</v>
      </c>
      <c r="F40" s="56">
        <v>2800000</v>
      </c>
      <c r="G40" s="56">
        <f t="shared" si="26"/>
        <v>2240000</v>
      </c>
      <c r="H40" s="56">
        <f t="shared" si="27"/>
        <v>1680000</v>
      </c>
      <c r="I40" s="56" t="s">
        <v>391</v>
      </c>
      <c r="J40" s="2"/>
      <c r="K40" s="2"/>
      <c r="L40" s="2"/>
      <c r="M40" s="16">
        <v>4500000</v>
      </c>
      <c r="N40" s="2" t="s">
        <v>1</v>
      </c>
      <c r="O40" s="2" t="s">
        <v>89</v>
      </c>
      <c r="P40" s="59">
        <v>2800000</v>
      </c>
      <c r="Q40" s="59">
        <f t="shared" si="28"/>
        <v>2240000</v>
      </c>
      <c r="R40" s="59">
        <f t="shared" si="29"/>
        <v>1680000</v>
      </c>
      <c r="S40" s="59">
        <v>4000000</v>
      </c>
      <c r="T40" s="59">
        <f t="shared" si="30"/>
        <v>3200000</v>
      </c>
      <c r="U40" s="59">
        <f t="shared" si="31"/>
        <v>2400000</v>
      </c>
      <c r="V40" s="65">
        <f t="shared" si="32"/>
        <v>142.85714285714286</v>
      </c>
      <c r="W40" s="65">
        <f t="shared" si="23"/>
        <v>142.85714285714286</v>
      </c>
      <c r="X40" s="65">
        <f t="shared" si="24"/>
        <v>142.85714285714286</v>
      </c>
      <c r="Y40" s="59">
        <v>4000000</v>
      </c>
      <c r="Z40" s="61">
        <f t="shared" si="5"/>
        <v>2240000</v>
      </c>
      <c r="AA40" s="61">
        <f t="shared" si="6"/>
        <v>1680000</v>
      </c>
      <c r="AB40" s="65">
        <f t="shared" si="18"/>
        <v>142.85714285714286</v>
      </c>
      <c r="AC40" s="65">
        <f t="shared" si="19"/>
        <v>100</v>
      </c>
      <c r="AD40" s="65">
        <f t="shared" si="20"/>
        <v>100</v>
      </c>
      <c r="AE40" s="65"/>
      <c r="AF40" s="65"/>
      <c r="AG40" s="65">
        <v>4000000</v>
      </c>
      <c r="AH40" s="65"/>
      <c r="AI40" s="65" t="e">
        <f>#REF!/P40*100</f>
        <v>#REF!</v>
      </c>
      <c r="AJ40" s="65"/>
      <c r="AK40" s="65">
        <f t="shared" si="33"/>
        <v>142.85714285714286</v>
      </c>
      <c r="AL40" s="65"/>
      <c r="AM40" s="61">
        <v>4000000</v>
      </c>
      <c r="AN40" s="117">
        <f t="shared" si="34"/>
        <v>1600000</v>
      </c>
      <c r="AO40" s="117">
        <f t="shared" si="35"/>
        <v>1200000</v>
      </c>
      <c r="AP40" s="78">
        <f t="shared" si="36"/>
        <v>142.85714285714286</v>
      </c>
      <c r="AQ40" s="78">
        <f t="shared" si="37"/>
        <v>71.42857142857143</v>
      </c>
      <c r="AR40" s="78">
        <f t="shared" si="38"/>
        <v>71.42857142857143</v>
      </c>
      <c r="AS40" s="3" t="s">
        <v>323</v>
      </c>
      <c r="AT40" s="3" t="s">
        <v>845</v>
      </c>
      <c r="AU40" s="2"/>
      <c r="AV40" s="2"/>
      <c r="AW40" s="4"/>
      <c r="AX40" s="141">
        <f t="shared" si="4"/>
        <v>0</v>
      </c>
      <c r="AY40" s="144">
        <f t="shared" si="0"/>
        <v>0.8</v>
      </c>
      <c r="AZ40" s="144">
        <f t="shared" si="1"/>
        <v>0.6</v>
      </c>
      <c r="BA40" s="4"/>
      <c r="BB40" s="141">
        <f t="shared" si="21"/>
        <v>-640000</v>
      </c>
      <c r="BC40" s="141">
        <f t="shared" si="22"/>
        <v>-480000</v>
      </c>
      <c r="BD40" s="4"/>
    </row>
    <row r="41" spans="1:56" ht="27.75" customHeight="1">
      <c r="A41" s="3">
        <v>23</v>
      </c>
      <c r="B41" s="57" t="s">
        <v>988</v>
      </c>
      <c r="C41" s="57" t="s">
        <v>721</v>
      </c>
      <c r="D41" s="57" t="s">
        <v>2</v>
      </c>
      <c r="E41" s="57" t="s">
        <v>89</v>
      </c>
      <c r="F41" s="56">
        <v>2800000</v>
      </c>
      <c r="G41" s="56">
        <f t="shared" si="26"/>
        <v>2240000</v>
      </c>
      <c r="H41" s="56">
        <f t="shared" si="27"/>
        <v>1680000</v>
      </c>
      <c r="I41" s="56" t="s">
        <v>391</v>
      </c>
      <c r="J41" s="2"/>
      <c r="K41" s="2"/>
      <c r="L41" s="2"/>
      <c r="M41" s="16">
        <v>4500000</v>
      </c>
      <c r="N41" s="2" t="s">
        <v>2</v>
      </c>
      <c r="O41" s="2" t="s">
        <v>89</v>
      </c>
      <c r="P41" s="59">
        <v>2800000</v>
      </c>
      <c r="Q41" s="59">
        <f t="shared" si="28"/>
        <v>2240000</v>
      </c>
      <c r="R41" s="59">
        <f t="shared" si="29"/>
        <v>1680000</v>
      </c>
      <c r="S41" s="59">
        <v>4000000</v>
      </c>
      <c r="T41" s="59">
        <f t="shared" si="30"/>
        <v>3200000</v>
      </c>
      <c r="U41" s="59">
        <f t="shared" si="31"/>
        <v>2400000</v>
      </c>
      <c r="V41" s="65">
        <f t="shared" si="32"/>
        <v>142.85714285714286</v>
      </c>
      <c r="W41" s="65">
        <f t="shared" si="23"/>
        <v>142.85714285714286</v>
      </c>
      <c r="X41" s="65">
        <f t="shared" si="24"/>
        <v>142.85714285714286</v>
      </c>
      <c r="Y41" s="59">
        <v>4000000</v>
      </c>
      <c r="Z41" s="61">
        <f t="shared" si="5"/>
        <v>2240000</v>
      </c>
      <c r="AA41" s="61">
        <f t="shared" si="6"/>
        <v>1680000</v>
      </c>
      <c r="AB41" s="65">
        <f t="shared" si="18"/>
        <v>142.85714285714286</v>
      </c>
      <c r="AC41" s="65">
        <f t="shared" si="19"/>
        <v>100</v>
      </c>
      <c r="AD41" s="65">
        <f t="shared" si="20"/>
        <v>100</v>
      </c>
      <c r="AE41" s="65"/>
      <c r="AF41" s="65"/>
      <c r="AG41" s="65">
        <v>4000000</v>
      </c>
      <c r="AH41" s="65"/>
      <c r="AI41" s="65" t="e">
        <f>#REF!/P41*100</f>
        <v>#REF!</v>
      </c>
      <c r="AJ41" s="65"/>
      <c r="AK41" s="65">
        <f t="shared" si="33"/>
        <v>142.85714285714286</v>
      </c>
      <c r="AL41" s="65"/>
      <c r="AM41" s="61">
        <v>4000000</v>
      </c>
      <c r="AN41" s="117">
        <f t="shared" si="34"/>
        <v>1600000</v>
      </c>
      <c r="AO41" s="117">
        <f t="shared" si="35"/>
        <v>1200000</v>
      </c>
      <c r="AP41" s="78">
        <f t="shared" si="36"/>
        <v>142.85714285714286</v>
      </c>
      <c r="AQ41" s="78">
        <f t="shared" si="37"/>
        <v>71.42857142857143</v>
      </c>
      <c r="AR41" s="78">
        <f t="shared" si="38"/>
        <v>71.42857142857143</v>
      </c>
      <c r="AS41" s="3" t="s">
        <v>323</v>
      </c>
      <c r="AT41" s="3" t="s">
        <v>845</v>
      </c>
      <c r="AU41" s="2"/>
      <c r="AV41" s="2"/>
      <c r="AW41" s="4"/>
      <c r="AX41" s="141">
        <f t="shared" si="4"/>
        <v>0</v>
      </c>
      <c r="AY41" s="144">
        <f t="shared" si="0"/>
        <v>0.8</v>
      </c>
      <c r="AZ41" s="144">
        <f t="shared" si="1"/>
        <v>0.6</v>
      </c>
      <c r="BA41" s="4"/>
      <c r="BB41" s="141">
        <f t="shared" si="21"/>
        <v>-640000</v>
      </c>
      <c r="BC41" s="141">
        <f t="shared" si="22"/>
        <v>-480000</v>
      </c>
      <c r="BD41" s="4"/>
    </row>
    <row r="42" spans="1:56" ht="30" customHeight="1">
      <c r="A42" s="3">
        <v>24</v>
      </c>
      <c r="B42" s="57" t="s">
        <v>989</v>
      </c>
      <c r="C42" s="57" t="s">
        <v>722</v>
      </c>
      <c r="D42" s="57" t="s">
        <v>3</v>
      </c>
      <c r="E42" s="57" t="s">
        <v>90</v>
      </c>
      <c r="F42" s="56">
        <v>3000000</v>
      </c>
      <c r="G42" s="56">
        <f t="shared" si="26"/>
        <v>2400000</v>
      </c>
      <c r="H42" s="56">
        <f t="shared" si="27"/>
        <v>1800000</v>
      </c>
      <c r="I42" s="56" t="s">
        <v>391</v>
      </c>
      <c r="J42" s="2"/>
      <c r="K42" s="2"/>
      <c r="L42" s="2"/>
      <c r="M42" s="16">
        <v>4500000</v>
      </c>
      <c r="N42" s="2" t="s">
        <v>3</v>
      </c>
      <c r="O42" s="2" t="s">
        <v>90</v>
      </c>
      <c r="P42" s="59">
        <v>3000000</v>
      </c>
      <c r="Q42" s="59">
        <f t="shared" si="28"/>
        <v>2400000</v>
      </c>
      <c r="R42" s="59">
        <f t="shared" si="29"/>
        <v>1800000</v>
      </c>
      <c r="S42" s="59">
        <v>4000000</v>
      </c>
      <c r="T42" s="59">
        <f t="shared" si="30"/>
        <v>3200000</v>
      </c>
      <c r="U42" s="59">
        <f t="shared" si="31"/>
        <v>2400000</v>
      </c>
      <c r="V42" s="65">
        <f t="shared" si="32"/>
        <v>133.33333333333331</v>
      </c>
      <c r="W42" s="65">
        <f t="shared" si="23"/>
        <v>133.33333333333331</v>
      </c>
      <c r="X42" s="65">
        <f t="shared" si="24"/>
        <v>133.33333333333331</v>
      </c>
      <c r="Y42" s="59">
        <v>4000000</v>
      </c>
      <c r="Z42" s="61">
        <f t="shared" si="5"/>
        <v>2400000</v>
      </c>
      <c r="AA42" s="61">
        <f t="shared" si="6"/>
        <v>1800000</v>
      </c>
      <c r="AB42" s="65">
        <f t="shared" si="18"/>
        <v>133.33333333333331</v>
      </c>
      <c r="AC42" s="65">
        <f t="shared" si="19"/>
        <v>100</v>
      </c>
      <c r="AD42" s="65">
        <f t="shared" si="20"/>
        <v>100</v>
      </c>
      <c r="AE42" s="65"/>
      <c r="AF42" s="65"/>
      <c r="AG42" s="65">
        <v>4000000</v>
      </c>
      <c r="AH42" s="65"/>
      <c r="AI42" s="65" t="e">
        <f>#REF!/P42*100</f>
        <v>#REF!</v>
      </c>
      <c r="AJ42" s="65"/>
      <c r="AK42" s="65">
        <f t="shared" si="33"/>
        <v>133.33333333333331</v>
      </c>
      <c r="AL42" s="65"/>
      <c r="AM42" s="61">
        <v>4000000</v>
      </c>
      <c r="AN42" s="117">
        <f t="shared" si="34"/>
        <v>1600000</v>
      </c>
      <c r="AO42" s="117">
        <f t="shared" si="35"/>
        <v>1200000</v>
      </c>
      <c r="AP42" s="78">
        <f t="shared" si="36"/>
        <v>133.33333333333331</v>
      </c>
      <c r="AQ42" s="78">
        <f t="shared" si="37"/>
        <v>66.66666666666666</v>
      </c>
      <c r="AR42" s="78">
        <f t="shared" si="38"/>
        <v>66.66666666666666</v>
      </c>
      <c r="AS42" s="3" t="s">
        <v>323</v>
      </c>
      <c r="AT42" s="3" t="s">
        <v>845</v>
      </c>
      <c r="AU42" s="2"/>
      <c r="AV42" s="2"/>
      <c r="AW42" s="4"/>
      <c r="AX42" s="141">
        <f t="shared" si="4"/>
        <v>0</v>
      </c>
      <c r="AY42" s="144">
        <f t="shared" si="0"/>
        <v>0.8</v>
      </c>
      <c r="AZ42" s="144">
        <f t="shared" si="1"/>
        <v>0.6</v>
      </c>
      <c r="BA42" s="4"/>
      <c r="BB42" s="141">
        <f t="shared" si="21"/>
        <v>-800000</v>
      </c>
      <c r="BC42" s="141">
        <f t="shared" si="22"/>
        <v>-600000</v>
      </c>
      <c r="BD42" s="4"/>
    </row>
    <row r="43" spans="1:56" ht="33" customHeight="1">
      <c r="A43" s="3">
        <v>25</v>
      </c>
      <c r="B43" s="57" t="s">
        <v>990</v>
      </c>
      <c r="C43" s="57" t="s">
        <v>723</v>
      </c>
      <c r="D43" s="57" t="s">
        <v>82</v>
      </c>
      <c r="E43" s="57" t="s">
        <v>91</v>
      </c>
      <c r="F43" s="56">
        <v>3000000</v>
      </c>
      <c r="G43" s="56">
        <f t="shared" si="26"/>
        <v>2400000</v>
      </c>
      <c r="H43" s="56">
        <f t="shared" si="27"/>
        <v>1800000</v>
      </c>
      <c r="I43" s="56" t="s">
        <v>391</v>
      </c>
      <c r="J43" s="2"/>
      <c r="K43" s="2"/>
      <c r="L43" s="2"/>
      <c r="M43" s="16">
        <v>4500000</v>
      </c>
      <c r="N43" s="2" t="s">
        <v>82</v>
      </c>
      <c r="O43" s="2" t="s">
        <v>91</v>
      </c>
      <c r="P43" s="59">
        <v>3000000</v>
      </c>
      <c r="Q43" s="59">
        <f t="shared" si="28"/>
        <v>2400000</v>
      </c>
      <c r="R43" s="59">
        <f t="shared" si="29"/>
        <v>1800000</v>
      </c>
      <c r="S43" s="59">
        <v>4000000</v>
      </c>
      <c r="T43" s="59">
        <f t="shared" si="30"/>
        <v>3200000</v>
      </c>
      <c r="U43" s="59">
        <f t="shared" si="31"/>
        <v>2400000</v>
      </c>
      <c r="V43" s="65">
        <f t="shared" si="32"/>
        <v>133.33333333333331</v>
      </c>
      <c r="W43" s="65">
        <f t="shared" si="23"/>
        <v>133.33333333333331</v>
      </c>
      <c r="X43" s="65">
        <f t="shared" si="24"/>
        <v>133.33333333333331</v>
      </c>
      <c r="Y43" s="59">
        <v>4000000</v>
      </c>
      <c r="Z43" s="61">
        <f t="shared" si="5"/>
        <v>2400000</v>
      </c>
      <c r="AA43" s="61">
        <f t="shared" si="6"/>
        <v>1800000</v>
      </c>
      <c r="AB43" s="65">
        <f t="shared" si="18"/>
        <v>133.33333333333331</v>
      </c>
      <c r="AC43" s="65">
        <f t="shared" si="19"/>
        <v>100</v>
      </c>
      <c r="AD43" s="65">
        <f t="shared" si="20"/>
        <v>100</v>
      </c>
      <c r="AE43" s="65"/>
      <c r="AF43" s="65"/>
      <c r="AG43" s="65">
        <v>4000000</v>
      </c>
      <c r="AH43" s="65"/>
      <c r="AI43" s="65" t="e">
        <f>#REF!/P43*100</f>
        <v>#REF!</v>
      </c>
      <c r="AJ43" s="65"/>
      <c r="AK43" s="65">
        <f t="shared" si="33"/>
        <v>133.33333333333331</v>
      </c>
      <c r="AL43" s="65"/>
      <c r="AM43" s="61">
        <v>4000000</v>
      </c>
      <c r="AN43" s="117">
        <f t="shared" si="34"/>
        <v>1600000</v>
      </c>
      <c r="AO43" s="117">
        <f t="shared" si="35"/>
        <v>1200000</v>
      </c>
      <c r="AP43" s="78">
        <f t="shared" si="36"/>
        <v>133.33333333333331</v>
      </c>
      <c r="AQ43" s="78">
        <f t="shared" si="37"/>
        <v>66.66666666666666</v>
      </c>
      <c r="AR43" s="78">
        <f t="shared" si="38"/>
        <v>66.66666666666666</v>
      </c>
      <c r="AS43" s="3" t="s">
        <v>323</v>
      </c>
      <c r="AT43" s="3" t="s">
        <v>845</v>
      </c>
      <c r="AU43" s="2"/>
      <c r="AV43" s="2"/>
      <c r="AW43" s="4"/>
      <c r="AX43" s="141">
        <f t="shared" si="4"/>
        <v>0</v>
      </c>
      <c r="AY43" s="144">
        <f t="shared" si="0"/>
        <v>0.8</v>
      </c>
      <c r="AZ43" s="144">
        <f t="shared" si="1"/>
        <v>0.6</v>
      </c>
      <c r="BA43" s="4"/>
      <c r="BB43" s="141">
        <f t="shared" si="21"/>
        <v>-800000</v>
      </c>
      <c r="BC43" s="141">
        <f t="shared" si="22"/>
        <v>-600000</v>
      </c>
      <c r="BD43" s="4"/>
    </row>
    <row r="44" spans="1:56" ht="31.5" customHeight="1">
      <c r="A44" s="3">
        <v>26</v>
      </c>
      <c r="B44" s="57" t="s">
        <v>991</v>
      </c>
      <c r="C44" s="57" t="s">
        <v>724</v>
      </c>
      <c r="D44" s="57" t="s">
        <v>84</v>
      </c>
      <c r="E44" s="57" t="s">
        <v>92</v>
      </c>
      <c r="F44" s="56">
        <v>2800000</v>
      </c>
      <c r="G44" s="56">
        <f t="shared" si="26"/>
        <v>2240000</v>
      </c>
      <c r="H44" s="56">
        <f t="shared" si="27"/>
        <v>1680000</v>
      </c>
      <c r="I44" s="56" t="s">
        <v>391</v>
      </c>
      <c r="J44" s="2"/>
      <c r="K44" s="2"/>
      <c r="L44" s="2"/>
      <c r="M44" s="16">
        <v>4500000</v>
      </c>
      <c r="N44" s="2" t="s">
        <v>84</v>
      </c>
      <c r="O44" s="2" t="s">
        <v>92</v>
      </c>
      <c r="P44" s="59">
        <v>2800000</v>
      </c>
      <c r="Q44" s="59">
        <f t="shared" si="28"/>
        <v>2240000</v>
      </c>
      <c r="R44" s="59">
        <f t="shared" si="29"/>
        <v>1680000</v>
      </c>
      <c r="S44" s="59">
        <v>4000000</v>
      </c>
      <c r="T44" s="59">
        <f t="shared" si="30"/>
        <v>3200000</v>
      </c>
      <c r="U44" s="59">
        <f t="shared" si="31"/>
        <v>2400000</v>
      </c>
      <c r="V44" s="65">
        <f t="shared" si="32"/>
        <v>142.85714285714286</v>
      </c>
      <c r="W44" s="65">
        <f t="shared" si="23"/>
        <v>142.85714285714286</v>
      </c>
      <c r="X44" s="65">
        <f t="shared" si="24"/>
        <v>142.85714285714286</v>
      </c>
      <c r="Y44" s="59">
        <v>4000000</v>
      </c>
      <c r="Z44" s="61">
        <f t="shared" si="5"/>
        <v>2240000</v>
      </c>
      <c r="AA44" s="61">
        <f t="shared" si="6"/>
        <v>1680000</v>
      </c>
      <c r="AB44" s="65">
        <f t="shared" si="18"/>
        <v>142.85714285714286</v>
      </c>
      <c r="AC44" s="65">
        <f t="shared" si="19"/>
        <v>100</v>
      </c>
      <c r="AD44" s="65">
        <f t="shared" si="20"/>
        <v>100</v>
      </c>
      <c r="AE44" s="65"/>
      <c r="AF44" s="65"/>
      <c r="AG44" s="65">
        <v>4000000</v>
      </c>
      <c r="AH44" s="65"/>
      <c r="AI44" s="65" t="e">
        <f>#REF!/P44*100</f>
        <v>#REF!</v>
      </c>
      <c r="AJ44" s="65"/>
      <c r="AK44" s="65">
        <f t="shared" si="33"/>
        <v>142.85714285714286</v>
      </c>
      <c r="AL44" s="65"/>
      <c r="AM44" s="61">
        <v>4000000</v>
      </c>
      <c r="AN44" s="117">
        <f t="shared" si="34"/>
        <v>1600000</v>
      </c>
      <c r="AO44" s="117">
        <f t="shared" si="35"/>
        <v>1200000</v>
      </c>
      <c r="AP44" s="78">
        <f t="shared" si="36"/>
        <v>142.85714285714286</v>
      </c>
      <c r="AQ44" s="78">
        <f t="shared" si="37"/>
        <v>71.42857142857143</v>
      </c>
      <c r="AR44" s="78">
        <f t="shared" si="38"/>
        <v>71.42857142857143</v>
      </c>
      <c r="AS44" s="3" t="s">
        <v>323</v>
      </c>
      <c r="AT44" s="3" t="s">
        <v>845</v>
      </c>
      <c r="AU44" s="2"/>
      <c r="AV44" s="2"/>
      <c r="AW44" s="159" t="s">
        <v>370</v>
      </c>
      <c r="AX44" s="141">
        <f t="shared" si="4"/>
        <v>0</v>
      </c>
      <c r="AY44" s="144">
        <f t="shared" si="0"/>
        <v>0.8</v>
      </c>
      <c r="AZ44" s="144">
        <f t="shared" si="1"/>
        <v>0.6</v>
      </c>
      <c r="BA44" s="4"/>
      <c r="BB44" s="141">
        <f t="shared" si="21"/>
        <v>-640000</v>
      </c>
      <c r="BC44" s="141">
        <f t="shared" si="22"/>
        <v>-480000</v>
      </c>
      <c r="BD44" s="4"/>
    </row>
    <row r="45" spans="1:56" ht="26.25" customHeight="1">
      <c r="A45" s="3">
        <v>27</v>
      </c>
      <c r="B45" s="57" t="s">
        <v>992</v>
      </c>
      <c r="C45" s="57" t="s">
        <v>725</v>
      </c>
      <c r="D45" s="57" t="s">
        <v>93</v>
      </c>
      <c r="E45" s="57" t="s">
        <v>94</v>
      </c>
      <c r="F45" s="56">
        <v>2800000</v>
      </c>
      <c r="G45" s="56">
        <f t="shared" si="26"/>
        <v>2240000</v>
      </c>
      <c r="H45" s="56">
        <f t="shared" si="27"/>
        <v>1680000</v>
      </c>
      <c r="I45" s="56" t="s">
        <v>391</v>
      </c>
      <c r="J45" s="2"/>
      <c r="K45" s="2"/>
      <c r="L45" s="2"/>
      <c r="M45" s="16">
        <v>4500000</v>
      </c>
      <c r="N45" s="2" t="s">
        <v>93</v>
      </c>
      <c r="O45" s="2" t="s">
        <v>94</v>
      </c>
      <c r="P45" s="59">
        <v>2800000</v>
      </c>
      <c r="Q45" s="59">
        <f t="shared" si="28"/>
        <v>2240000</v>
      </c>
      <c r="R45" s="59">
        <f t="shared" si="29"/>
        <v>1680000</v>
      </c>
      <c r="S45" s="59">
        <v>4000000</v>
      </c>
      <c r="T45" s="59">
        <f t="shared" si="30"/>
        <v>3200000</v>
      </c>
      <c r="U45" s="59">
        <f t="shared" si="31"/>
        <v>2400000</v>
      </c>
      <c r="V45" s="65">
        <f>S45/P45*100</f>
        <v>142.85714285714286</v>
      </c>
      <c r="W45" s="65">
        <f t="shared" si="23"/>
        <v>142.85714285714286</v>
      </c>
      <c r="X45" s="65">
        <f t="shared" si="24"/>
        <v>142.85714285714286</v>
      </c>
      <c r="Y45" s="59">
        <v>4000000</v>
      </c>
      <c r="Z45" s="61">
        <f t="shared" si="5"/>
        <v>2240000</v>
      </c>
      <c r="AA45" s="61">
        <f t="shared" si="6"/>
        <v>1680000</v>
      </c>
      <c r="AB45" s="65">
        <f t="shared" si="18"/>
        <v>142.85714285714286</v>
      </c>
      <c r="AC45" s="65">
        <f t="shared" si="19"/>
        <v>100</v>
      </c>
      <c r="AD45" s="65">
        <f t="shared" si="20"/>
        <v>100</v>
      </c>
      <c r="AE45" s="65"/>
      <c r="AF45" s="65"/>
      <c r="AG45" s="65">
        <v>4000000</v>
      </c>
      <c r="AH45" s="65"/>
      <c r="AI45" s="65" t="e">
        <f>#REF!/P45*100</f>
        <v>#REF!</v>
      </c>
      <c r="AJ45" s="65"/>
      <c r="AK45" s="65">
        <f t="shared" si="33"/>
        <v>142.85714285714286</v>
      </c>
      <c r="AL45" s="65"/>
      <c r="AM45" s="61">
        <v>4000000</v>
      </c>
      <c r="AN45" s="117">
        <f t="shared" si="34"/>
        <v>1600000</v>
      </c>
      <c r="AO45" s="117">
        <f t="shared" si="35"/>
        <v>1200000</v>
      </c>
      <c r="AP45" s="78">
        <f t="shared" si="36"/>
        <v>142.85714285714286</v>
      </c>
      <c r="AQ45" s="78">
        <f t="shared" si="37"/>
        <v>71.42857142857143</v>
      </c>
      <c r="AR45" s="78">
        <f t="shared" si="38"/>
        <v>71.42857142857143</v>
      </c>
      <c r="AS45" s="3" t="s">
        <v>323</v>
      </c>
      <c r="AT45" s="3" t="s">
        <v>845</v>
      </c>
      <c r="AU45" s="2"/>
      <c r="AV45" s="2"/>
      <c r="AW45" s="159"/>
      <c r="AX45" s="141">
        <f t="shared" si="4"/>
        <v>0</v>
      </c>
      <c r="AY45" s="144">
        <f t="shared" si="0"/>
        <v>0.8</v>
      </c>
      <c r="AZ45" s="144">
        <f t="shared" si="1"/>
        <v>0.6</v>
      </c>
      <c r="BA45" s="4"/>
      <c r="BB45" s="141">
        <f t="shared" si="21"/>
        <v>-640000</v>
      </c>
      <c r="BC45" s="141">
        <f t="shared" si="22"/>
        <v>-480000</v>
      </c>
      <c r="BD45" s="4"/>
    </row>
    <row r="46" spans="1:56" ht="32.25" customHeight="1">
      <c r="A46" s="3">
        <v>28</v>
      </c>
      <c r="B46" s="57" t="s">
        <v>993</v>
      </c>
      <c r="C46" s="57" t="s">
        <v>726</v>
      </c>
      <c r="D46" s="57" t="s">
        <v>95</v>
      </c>
      <c r="E46" s="57" t="s">
        <v>94</v>
      </c>
      <c r="F46" s="56">
        <v>2800000</v>
      </c>
      <c r="G46" s="56">
        <f t="shared" si="26"/>
        <v>2240000</v>
      </c>
      <c r="H46" s="56">
        <f t="shared" si="27"/>
        <v>1680000</v>
      </c>
      <c r="I46" s="56" t="s">
        <v>391</v>
      </c>
      <c r="J46" s="2"/>
      <c r="K46" s="2"/>
      <c r="L46" s="2"/>
      <c r="M46" s="16">
        <v>4500000</v>
      </c>
      <c r="N46" s="2" t="s">
        <v>95</v>
      </c>
      <c r="O46" s="2" t="s">
        <v>94</v>
      </c>
      <c r="P46" s="59">
        <v>2800000</v>
      </c>
      <c r="Q46" s="59">
        <f t="shared" si="28"/>
        <v>2240000</v>
      </c>
      <c r="R46" s="59">
        <f t="shared" si="29"/>
        <v>1680000</v>
      </c>
      <c r="S46" s="59">
        <v>4000000</v>
      </c>
      <c r="T46" s="59">
        <f t="shared" si="30"/>
        <v>3200000</v>
      </c>
      <c r="U46" s="59">
        <f t="shared" si="31"/>
        <v>2400000</v>
      </c>
      <c r="V46" s="65">
        <f>S46/P46*100</f>
        <v>142.85714285714286</v>
      </c>
      <c r="W46" s="65">
        <f aca="true" t="shared" si="39" ref="W46:X48">T46/Q46*100</f>
        <v>142.85714285714286</v>
      </c>
      <c r="X46" s="65">
        <f t="shared" si="39"/>
        <v>142.85714285714286</v>
      </c>
      <c r="Y46" s="59">
        <v>4000000</v>
      </c>
      <c r="Z46" s="61">
        <f t="shared" si="5"/>
        <v>2240000</v>
      </c>
      <c r="AA46" s="61">
        <f t="shared" si="6"/>
        <v>1680000</v>
      </c>
      <c r="AB46" s="65">
        <f t="shared" si="18"/>
        <v>142.85714285714286</v>
      </c>
      <c r="AC46" s="65">
        <f t="shared" si="19"/>
        <v>100</v>
      </c>
      <c r="AD46" s="65">
        <f t="shared" si="20"/>
        <v>100</v>
      </c>
      <c r="AE46" s="65"/>
      <c r="AF46" s="65"/>
      <c r="AG46" s="65">
        <v>4000000</v>
      </c>
      <c r="AH46" s="65"/>
      <c r="AI46" s="65" t="e">
        <f>#REF!/P46*100</f>
        <v>#REF!</v>
      </c>
      <c r="AJ46" s="65"/>
      <c r="AK46" s="65">
        <f t="shared" si="33"/>
        <v>142.85714285714286</v>
      </c>
      <c r="AL46" s="65"/>
      <c r="AM46" s="61">
        <v>4000000</v>
      </c>
      <c r="AN46" s="117">
        <f t="shared" si="34"/>
        <v>1600000</v>
      </c>
      <c r="AO46" s="117">
        <f t="shared" si="35"/>
        <v>1200000</v>
      </c>
      <c r="AP46" s="78">
        <f t="shared" si="36"/>
        <v>142.85714285714286</v>
      </c>
      <c r="AQ46" s="78">
        <f t="shared" si="37"/>
        <v>71.42857142857143</v>
      </c>
      <c r="AR46" s="78">
        <f t="shared" si="38"/>
        <v>71.42857142857143</v>
      </c>
      <c r="AS46" s="3" t="s">
        <v>323</v>
      </c>
      <c r="AT46" s="3" t="s">
        <v>845</v>
      </c>
      <c r="AU46" s="2"/>
      <c r="AV46" s="2"/>
      <c r="AW46" s="159"/>
      <c r="AX46" s="141">
        <f t="shared" si="4"/>
        <v>0</v>
      </c>
      <c r="AY46" s="144">
        <f t="shared" si="0"/>
        <v>0.8</v>
      </c>
      <c r="AZ46" s="144">
        <f t="shared" si="1"/>
        <v>0.6</v>
      </c>
      <c r="BA46" s="4"/>
      <c r="BB46" s="141">
        <f t="shared" si="21"/>
        <v>-640000</v>
      </c>
      <c r="BC46" s="141">
        <f t="shared" si="22"/>
        <v>-480000</v>
      </c>
      <c r="BD46" s="4"/>
    </row>
    <row r="47" spans="1:56" s="10" customFormat="1" ht="27.75" customHeight="1">
      <c r="A47" s="3">
        <v>29</v>
      </c>
      <c r="B47" s="57" t="s">
        <v>994</v>
      </c>
      <c r="C47" s="57" t="s">
        <v>727</v>
      </c>
      <c r="D47" s="57" t="s">
        <v>96</v>
      </c>
      <c r="E47" s="57" t="s">
        <v>97</v>
      </c>
      <c r="F47" s="56">
        <v>3000000</v>
      </c>
      <c r="G47" s="56">
        <f t="shared" si="26"/>
        <v>2400000</v>
      </c>
      <c r="H47" s="56">
        <f t="shared" si="27"/>
        <v>1800000</v>
      </c>
      <c r="I47" s="56" t="s">
        <v>391</v>
      </c>
      <c r="J47" s="77"/>
      <c r="K47" s="77"/>
      <c r="L47" s="77"/>
      <c r="M47" s="16">
        <v>4500000</v>
      </c>
      <c r="N47" s="2" t="s">
        <v>96</v>
      </c>
      <c r="O47" s="2" t="s">
        <v>97</v>
      </c>
      <c r="P47" s="59">
        <v>3000000</v>
      </c>
      <c r="Q47" s="59">
        <f t="shared" si="28"/>
        <v>2400000</v>
      </c>
      <c r="R47" s="59">
        <f t="shared" si="29"/>
        <v>1800000</v>
      </c>
      <c r="S47" s="59">
        <v>4000000</v>
      </c>
      <c r="T47" s="59">
        <f t="shared" si="30"/>
        <v>3200000</v>
      </c>
      <c r="U47" s="59">
        <f t="shared" si="31"/>
        <v>2400000</v>
      </c>
      <c r="V47" s="65">
        <f>S47/P47*100</f>
        <v>133.33333333333331</v>
      </c>
      <c r="W47" s="65">
        <f t="shared" si="39"/>
        <v>133.33333333333331</v>
      </c>
      <c r="X47" s="65">
        <f t="shared" si="39"/>
        <v>133.33333333333331</v>
      </c>
      <c r="Y47" s="59">
        <v>4000000</v>
      </c>
      <c r="Z47" s="61">
        <f t="shared" si="5"/>
        <v>2400000</v>
      </c>
      <c r="AA47" s="61">
        <f t="shared" si="6"/>
        <v>1800000</v>
      </c>
      <c r="AB47" s="65">
        <f t="shared" si="18"/>
        <v>133.33333333333331</v>
      </c>
      <c r="AC47" s="65">
        <f t="shared" si="19"/>
        <v>100</v>
      </c>
      <c r="AD47" s="65">
        <f t="shared" si="20"/>
        <v>100</v>
      </c>
      <c r="AE47" s="89"/>
      <c r="AF47" s="89"/>
      <c r="AG47" s="65">
        <v>4000000</v>
      </c>
      <c r="AH47" s="65"/>
      <c r="AI47" s="65" t="e">
        <f>#REF!/P47*100</f>
        <v>#REF!</v>
      </c>
      <c r="AJ47" s="65"/>
      <c r="AK47" s="65">
        <f t="shared" si="33"/>
        <v>133.33333333333331</v>
      </c>
      <c r="AL47" s="65"/>
      <c r="AM47" s="61">
        <v>4000000</v>
      </c>
      <c r="AN47" s="117">
        <f t="shared" si="34"/>
        <v>1600000</v>
      </c>
      <c r="AO47" s="117">
        <f t="shared" si="35"/>
        <v>1200000</v>
      </c>
      <c r="AP47" s="78">
        <f t="shared" si="36"/>
        <v>133.33333333333331</v>
      </c>
      <c r="AQ47" s="78">
        <f t="shared" si="37"/>
        <v>66.66666666666666</v>
      </c>
      <c r="AR47" s="78">
        <f t="shared" si="38"/>
        <v>66.66666666666666</v>
      </c>
      <c r="AS47" s="3" t="s">
        <v>323</v>
      </c>
      <c r="AT47" s="3" t="s">
        <v>845</v>
      </c>
      <c r="AU47" s="2"/>
      <c r="AV47" s="2"/>
      <c r="AW47" s="159"/>
      <c r="AX47" s="141">
        <f t="shared" si="4"/>
        <v>0</v>
      </c>
      <c r="AY47" s="144">
        <f t="shared" si="0"/>
        <v>0.8</v>
      </c>
      <c r="AZ47" s="144">
        <f t="shared" si="1"/>
        <v>0.6</v>
      </c>
      <c r="BA47" s="90"/>
      <c r="BB47" s="141">
        <f t="shared" si="21"/>
        <v>-800000</v>
      </c>
      <c r="BC47" s="141">
        <f t="shared" si="22"/>
        <v>-600000</v>
      </c>
      <c r="BD47" s="90"/>
    </row>
    <row r="48" spans="1:56" ht="30" customHeight="1">
      <c r="A48" s="3">
        <v>30</v>
      </c>
      <c r="B48" s="57" t="s">
        <v>995</v>
      </c>
      <c r="C48" s="57" t="s">
        <v>728</v>
      </c>
      <c r="D48" s="57" t="s">
        <v>98</v>
      </c>
      <c r="E48" s="57" t="s">
        <v>99</v>
      </c>
      <c r="F48" s="56">
        <v>2800000</v>
      </c>
      <c r="G48" s="56">
        <f t="shared" si="26"/>
        <v>2240000</v>
      </c>
      <c r="H48" s="56">
        <f t="shared" si="27"/>
        <v>1680000</v>
      </c>
      <c r="I48" s="56" t="s">
        <v>391</v>
      </c>
      <c r="J48" s="2"/>
      <c r="K48" s="2"/>
      <c r="L48" s="2"/>
      <c r="M48" s="16">
        <v>4500000</v>
      </c>
      <c r="N48" s="2" t="s">
        <v>98</v>
      </c>
      <c r="O48" s="2" t="s">
        <v>99</v>
      </c>
      <c r="P48" s="59">
        <v>2800000</v>
      </c>
      <c r="Q48" s="59">
        <f t="shared" si="28"/>
        <v>2240000</v>
      </c>
      <c r="R48" s="59">
        <f t="shared" si="29"/>
        <v>1680000</v>
      </c>
      <c r="S48" s="59">
        <v>4000000</v>
      </c>
      <c r="T48" s="59">
        <f t="shared" si="30"/>
        <v>3200000</v>
      </c>
      <c r="U48" s="59">
        <f t="shared" si="31"/>
        <v>2400000</v>
      </c>
      <c r="V48" s="65">
        <f>S48/P48*100</f>
        <v>142.85714285714286</v>
      </c>
      <c r="W48" s="65">
        <f t="shared" si="39"/>
        <v>142.85714285714286</v>
      </c>
      <c r="X48" s="65">
        <f t="shared" si="39"/>
        <v>142.85714285714286</v>
      </c>
      <c r="Y48" s="59">
        <v>4000000</v>
      </c>
      <c r="Z48" s="61">
        <f t="shared" si="5"/>
        <v>2240000</v>
      </c>
      <c r="AA48" s="61">
        <f t="shared" si="6"/>
        <v>1680000</v>
      </c>
      <c r="AB48" s="65">
        <f t="shared" si="18"/>
        <v>142.85714285714286</v>
      </c>
      <c r="AC48" s="65">
        <f t="shared" si="19"/>
        <v>100</v>
      </c>
      <c r="AD48" s="65">
        <f t="shared" si="20"/>
        <v>100</v>
      </c>
      <c r="AE48" s="65"/>
      <c r="AF48" s="65"/>
      <c r="AG48" s="65">
        <v>4000000</v>
      </c>
      <c r="AH48" s="65"/>
      <c r="AI48" s="65" t="e">
        <f>#REF!/P48*100</f>
        <v>#REF!</v>
      </c>
      <c r="AJ48" s="65"/>
      <c r="AK48" s="65">
        <f t="shared" si="33"/>
        <v>142.85714285714286</v>
      </c>
      <c r="AL48" s="65"/>
      <c r="AM48" s="61">
        <v>4000000</v>
      </c>
      <c r="AN48" s="117">
        <f t="shared" si="34"/>
        <v>1600000</v>
      </c>
      <c r="AO48" s="117">
        <f t="shared" si="35"/>
        <v>1200000</v>
      </c>
      <c r="AP48" s="78">
        <f t="shared" si="36"/>
        <v>142.85714285714286</v>
      </c>
      <c r="AQ48" s="78">
        <f t="shared" si="37"/>
        <v>71.42857142857143</v>
      </c>
      <c r="AR48" s="78">
        <f t="shared" si="38"/>
        <v>71.42857142857143</v>
      </c>
      <c r="AS48" s="3" t="s">
        <v>323</v>
      </c>
      <c r="AT48" s="3" t="s">
        <v>845</v>
      </c>
      <c r="AU48" s="2"/>
      <c r="AV48" s="2"/>
      <c r="AW48" s="159"/>
      <c r="AX48" s="141">
        <f t="shared" si="4"/>
        <v>0</v>
      </c>
      <c r="AY48" s="144">
        <f t="shared" si="0"/>
        <v>0.8</v>
      </c>
      <c r="AZ48" s="144">
        <f t="shared" si="1"/>
        <v>0.6</v>
      </c>
      <c r="BA48" s="4"/>
      <c r="BB48" s="141">
        <f t="shared" si="21"/>
        <v>-640000</v>
      </c>
      <c r="BC48" s="141">
        <f t="shared" si="22"/>
        <v>-480000</v>
      </c>
      <c r="BD48" s="4"/>
    </row>
    <row r="49" spans="1:56" ht="47.25" customHeight="1">
      <c r="A49" s="3">
        <v>31</v>
      </c>
      <c r="B49" s="3"/>
      <c r="C49" s="3"/>
      <c r="D49" s="57"/>
      <c r="E49" s="57"/>
      <c r="F49" s="56"/>
      <c r="G49" s="56"/>
      <c r="H49" s="56"/>
      <c r="I49" s="56"/>
      <c r="J49" s="2"/>
      <c r="K49" s="2"/>
      <c r="L49" s="2"/>
      <c r="M49" s="16"/>
      <c r="N49" s="2" t="s">
        <v>510</v>
      </c>
      <c r="O49" s="92" t="s">
        <v>840</v>
      </c>
      <c r="P49" s="75"/>
      <c r="Q49" s="59"/>
      <c r="R49" s="59"/>
      <c r="S49" s="61">
        <v>1200000</v>
      </c>
      <c r="T49" s="59">
        <f>0.8*S49</f>
        <v>960000</v>
      </c>
      <c r="U49" s="59">
        <f>0.6*S49</f>
        <v>720000</v>
      </c>
      <c r="V49" s="65"/>
      <c r="W49" s="65"/>
      <c r="X49" s="65"/>
      <c r="Y49" s="61">
        <v>1200000</v>
      </c>
      <c r="Z49" s="65">
        <f>Y49*0.8</f>
        <v>960000</v>
      </c>
      <c r="AA49" s="65">
        <f>Y49*0.6</f>
        <v>720000</v>
      </c>
      <c r="AB49" s="65"/>
      <c r="AC49" s="65"/>
      <c r="AD49" s="65"/>
      <c r="AE49" s="65"/>
      <c r="AF49" s="65"/>
      <c r="AG49" s="65"/>
      <c r="AH49" s="65"/>
      <c r="AI49" s="65"/>
      <c r="AJ49" s="65"/>
      <c r="AK49" s="65"/>
      <c r="AL49" s="65"/>
      <c r="AM49" s="65">
        <v>1200000</v>
      </c>
      <c r="AN49" s="117">
        <f t="shared" si="34"/>
        <v>480000</v>
      </c>
      <c r="AO49" s="117">
        <f t="shared" si="35"/>
        <v>360000</v>
      </c>
      <c r="AP49" s="119" t="s">
        <v>895</v>
      </c>
      <c r="AQ49" s="78"/>
      <c r="AR49" s="78"/>
      <c r="AS49" s="3" t="s">
        <v>324</v>
      </c>
      <c r="AT49" s="3" t="s">
        <v>835</v>
      </c>
      <c r="AU49" s="2"/>
      <c r="AV49" s="2"/>
      <c r="AW49" s="3"/>
      <c r="AX49" s="141">
        <f t="shared" si="4"/>
        <v>0</v>
      </c>
      <c r="AY49" s="144" t="e">
        <f t="shared" si="0"/>
        <v>#DIV/0!</v>
      </c>
      <c r="AZ49" s="144" t="e">
        <f t="shared" si="1"/>
        <v>#DIV/0!</v>
      </c>
      <c r="BA49" s="4"/>
      <c r="BB49" s="141">
        <f t="shared" si="21"/>
        <v>480000</v>
      </c>
      <c r="BC49" s="141">
        <f t="shared" si="22"/>
        <v>360000</v>
      </c>
      <c r="BD49" s="4"/>
    </row>
    <row r="50" spans="1:56" ht="18.75" customHeight="1">
      <c r="A50" s="93" t="s">
        <v>7</v>
      </c>
      <c r="B50" s="93"/>
      <c r="C50" s="93"/>
      <c r="D50" s="94" t="s">
        <v>8</v>
      </c>
      <c r="E50" s="57"/>
      <c r="F50" s="68"/>
      <c r="G50" s="65"/>
      <c r="H50" s="65"/>
      <c r="I50" s="56" t="s">
        <v>391</v>
      </c>
      <c r="J50" s="2"/>
      <c r="K50" s="2"/>
      <c r="L50" s="2"/>
      <c r="M50" s="16"/>
      <c r="N50" s="91" t="s">
        <v>8</v>
      </c>
      <c r="O50" s="2"/>
      <c r="P50" s="150"/>
      <c r="Q50" s="65"/>
      <c r="R50" s="65"/>
      <c r="S50" s="68"/>
      <c r="T50" s="59"/>
      <c r="U50" s="59"/>
      <c r="V50" s="65"/>
      <c r="W50" s="65"/>
      <c r="X50" s="65"/>
      <c r="Y50" s="65"/>
      <c r="Z50" s="65"/>
      <c r="AA50" s="65"/>
      <c r="AB50" s="65"/>
      <c r="AC50" s="65"/>
      <c r="AD50" s="65"/>
      <c r="AE50" s="65"/>
      <c r="AF50" s="65"/>
      <c r="AG50" s="65"/>
      <c r="AH50" s="65"/>
      <c r="AI50" s="65"/>
      <c r="AJ50" s="65"/>
      <c r="AK50" s="65"/>
      <c r="AL50" s="65"/>
      <c r="AM50" s="65"/>
      <c r="AN50" s="65"/>
      <c r="AO50" s="65"/>
      <c r="AP50" s="78"/>
      <c r="AQ50" s="78"/>
      <c r="AR50" s="78"/>
      <c r="AS50" s="3"/>
      <c r="AT50" s="3"/>
      <c r="AU50" s="2"/>
      <c r="AV50" s="2"/>
      <c r="AW50" s="4"/>
      <c r="AX50" s="141">
        <f t="shared" si="4"/>
        <v>0</v>
      </c>
      <c r="AY50" s="144" t="e">
        <f t="shared" si="0"/>
        <v>#DIV/0!</v>
      </c>
      <c r="AZ50" s="144" t="e">
        <f t="shared" si="1"/>
        <v>#DIV/0!</v>
      </c>
      <c r="BA50" s="4"/>
      <c r="BB50" s="141">
        <f t="shared" si="21"/>
        <v>0</v>
      </c>
      <c r="BC50" s="141">
        <f t="shared" si="22"/>
        <v>0</v>
      </c>
      <c r="BD50" s="4"/>
    </row>
    <row r="51" spans="1:56" ht="27.75" customHeight="1">
      <c r="A51" s="3"/>
      <c r="B51" s="57" t="s">
        <v>996</v>
      </c>
      <c r="C51" s="57" t="s">
        <v>729</v>
      </c>
      <c r="D51" s="3"/>
      <c r="E51" s="2" t="s">
        <v>100</v>
      </c>
      <c r="F51" s="64">
        <v>162000</v>
      </c>
      <c r="G51" s="76">
        <v>130000</v>
      </c>
      <c r="H51" s="76">
        <v>97000</v>
      </c>
      <c r="I51" s="56" t="s">
        <v>391</v>
      </c>
      <c r="J51" s="2"/>
      <c r="K51" s="2"/>
      <c r="L51" s="2"/>
      <c r="M51" s="16">
        <v>300000</v>
      </c>
      <c r="N51" s="2"/>
      <c r="O51" s="2" t="s">
        <v>579</v>
      </c>
      <c r="P51" s="179"/>
      <c r="Q51" s="65">
        <v>130000</v>
      </c>
      <c r="R51" s="65">
        <v>97000</v>
      </c>
      <c r="S51" s="61"/>
      <c r="T51" s="59"/>
      <c r="U51" s="59"/>
      <c r="V51" s="65"/>
      <c r="W51" s="65"/>
      <c r="X51" s="65"/>
      <c r="Y51" s="65"/>
      <c r="Z51" s="61">
        <f t="shared" si="5"/>
        <v>130000</v>
      </c>
      <c r="AA51" s="61">
        <f t="shared" si="6"/>
        <v>97000</v>
      </c>
      <c r="AB51" s="65"/>
      <c r="AC51" s="65"/>
      <c r="AD51" s="65"/>
      <c r="AE51" s="65">
        <v>1.5</v>
      </c>
      <c r="AF51" s="65"/>
      <c r="AG51" s="65">
        <v>243000</v>
      </c>
      <c r="AH51" s="65"/>
      <c r="AI51" s="65" t="e">
        <f>#REF!/P51*100</f>
        <v>#REF!</v>
      </c>
      <c r="AJ51" s="65"/>
      <c r="AK51" s="65" t="e">
        <f>AG51/P51*100</f>
        <v>#DIV/0!</v>
      </c>
      <c r="AL51" s="65"/>
      <c r="AM51" s="65"/>
      <c r="AN51" s="65"/>
      <c r="AO51" s="65"/>
      <c r="AP51" s="78"/>
      <c r="AQ51" s="78"/>
      <c r="AR51" s="78"/>
      <c r="AS51" s="159" t="s">
        <v>628</v>
      </c>
      <c r="AT51" s="159" t="s">
        <v>836</v>
      </c>
      <c r="AU51" s="26"/>
      <c r="AV51" s="2"/>
      <c r="AW51" s="57" t="s">
        <v>370</v>
      </c>
      <c r="AX51" s="141">
        <f t="shared" si="4"/>
        <v>0</v>
      </c>
      <c r="AY51" s="144" t="e">
        <f t="shared" si="0"/>
        <v>#DIV/0!</v>
      </c>
      <c r="AZ51" s="144" t="e">
        <f t="shared" si="1"/>
        <v>#DIV/0!</v>
      </c>
      <c r="BA51" s="4"/>
      <c r="BB51" s="141">
        <f t="shared" si="21"/>
        <v>-130000</v>
      </c>
      <c r="BC51" s="141">
        <f t="shared" si="22"/>
        <v>-97000</v>
      </c>
      <c r="BD51" s="4"/>
    </row>
    <row r="52" spans="1:56" ht="31.5" customHeight="1">
      <c r="A52" s="3">
        <v>32</v>
      </c>
      <c r="B52" s="3"/>
      <c r="C52" s="3"/>
      <c r="D52" s="3"/>
      <c r="E52" s="2"/>
      <c r="F52" s="64"/>
      <c r="G52" s="76"/>
      <c r="H52" s="76"/>
      <c r="I52" s="56"/>
      <c r="J52" s="2"/>
      <c r="K52" s="2"/>
      <c r="L52" s="2"/>
      <c r="M52" s="16"/>
      <c r="N52" s="2"/>
      <c r="O52" s="92" t="s">
        <v>451</v>
      </c>
      <c r="P52" s="180"/>
      <c r="Q52" s="65"/>
      <c r="R52" s="65"/>
      <c r="S52" s="61">
        <v>250000</v>
      </c>
      <c r="T52" s="59">
        <f>0.8*S52</f>
        <v>200000</v>
      </c>
      <c r="U52" s="59">
        <f>0.6*S52</f>
        <v>150000</v>
      </c>
      <c r="V52" s="65"/>
      <c r="W52" s="65"/>
      <c r="X52" s="65"/>
      <c r="Y52" s="61">
        <v>250000</v>
      </c>
      <c r="Z52" s="65">
        <f>Y52*0.8</f>
        <v>200000</v>
      </c>
      <c r="AA52" s="65">
        <f>Y52*0.6</f>
        <v>150000</v>
      </c>
      <c r="AB52" s="65"/>
      <c r="AC52" s="65"/>
      <c r="AD52" s="65"/>
      <c r="AE52" s="65"/>
      <c r="AF52" s="65"/>
      <c r="AG52" s="65"/>
      <c r="AH52" s="65"/>
      <c r="AI52" s="65"/>
      <c r="AJ52" s="65"/>
      <c r="AK52" s="65"/>
      <c r="AL52" s="65"/>
      <c r="AM52" s="65">
        <v>200000</v>
      </c>
      <c r="AN52" s="117">
        <f>ROUND(AM52*40%,-3)</f>
        <v>80000</v>
      </c>
      <c r="AO52" s="117">
        <f>ROUND(AM52*30%,-3)</f>
        <v>60000</v>
      </c>
      <c r="AP52" s="119" t="s">
        <v>894</v>
      </c>
      <c r="AQ52" s="78"/>
      <c r="AR52" s="78"/>
      <c r="AS52" s="159"/>
      <c r="AT52" s="159"/>
      <c r="AU52" s="26"/>
      <c r="AV52" s="2"/>
      <c r="AW52" s="57"/>
      <c r="AX52" s="141">
        <f t="shared" si="4"/>
        <v>0</v>
      </c>
      <c r="AY52" s="144" t="e">
        <f t="shared" si="0"/>
        <v>#DIV/0!</v>
      </c>
      <c r="AZ52" s="144" t="e">
        <f t="shared" si="1"/>
        <v>#DIV/0!</v>
      </c>
      <c r="BA52" s="4"/>
      <c r="BB52" s="141">
        <f t="shared" si="21"/>
        <v>80000</v>
      </c>
      <c r="BC52" s="141">
        <f t="shared" si="22"/>
        <v>60000</v>
      </c>
      <c r="BD52" s="4"/>
    </row>
    <row r="53" spans="1:56" ht="15" customHeight="1">
      <c r="A53" s="3">
        <v>33</v>
      </c>
      <c r="B53" s="3"/>
      <c r="C53" s="3"/>
      <c r="D53" s="3"/>
      <c r="E53" s="2"/>
      <c r="F53" s="64"/>
      <c r="G53" s="76"/>
      <c r="H53" s="76"/>
      <c r="I53" s="56"/>
      <c r="J53" s="2"/>
      <c r="K53" s="2"/>
      <c r="L53" s="2"/>
      <c r="M53" s="16"/>
      <c r="N53" s="2"/>
      <c r="O53" s="92" t="s">
        <v>100</v>
      </c>
      <c r="P53" s="61"/>
      <c r="Q53" s="65"/>
      <c r="R53" s="65"/>
      <c r="S53" s="61">
        <v>180000</v>
      </c>
      <c r="T53" s="59">
        <f>0.8*S53</f>
        <v>144000</v>
      </c>
      <c r="U53" s="59">
        <f>0.6*S53</f>
        <v>108000</v>
      </c>
      <c r="V53" s="65"/>
      <c r="W53" s="65"/>
      <c r="X53" s="65"/>
      <c r="Y53" s="61">
        <v>180000</v>
      </c>
      <c r="Z53" s="65">
        <f>Y53*0.8</f>
        <v>144000</v>
      </c>
      <c r="AA53" s="65">
        <f>Y53*0.6</f>
        <v>108000</v>
      </c>
      <c r="AB53" s="65"/>
      <c r="AC53" s="65"/>
      <c r="AD53" s="65"/>
      <c r="AE53" s="65"/>
      <c r="AF53" s="65"/>
      <c r="AG53" s="65"/>
      <c r="AH53" s="65"/>
      <c r="AI53" s="65"/>
      <c r="AJ53" s="65"/>
      <c r="AK53" s="65"/>
      <c r="AL53" s="65"/>
      <c r="AM53" s="65">
        <f>P51</f>
        <v>0</v>
      </c>
      <c r="AN53" s="117">
        <f>ROUND(AM53*40%,-3)</f>
        <v>0</v>
      </c>
      <c r="AO53" s="117">
        <f>ROUND(AM53*30%,-3)</f>
        <v>0</v>
      </c>
      <c r="AP53" s="119" t="s">
        <v>894</v>
      </c>
      <c r="AQ53" s="78"/>
      <c r="AR53" s="78"/>
      <c r="AS53" s="159"/>
      <c r="AT53" s="159"/>
      <c r="AU53" s="26"/>
      <c r="AV53" s="2"/>
      <c r="AW53" s="57"/>
      <c r="AX53" s="141">
        <f t="shared" si="4"/>
        <v>0</v>
      </c>
      <c r="AY53" s="144" t="e">
        <f t="shared" si="0"/>
        <v>#DIV/0!</v>
      </c>
      <c r="AZ53" s="144" t="e">
        <f t="shared" si="1"/>
        <v>#DIV/0!</v>
      </c>
      <c r="BA53" s="4"/>
      <c r="BB53" s="141">
        <f t="shared" si="21"/>
        <v>0</v>
      </c>
      <c r="BC53" s="141">
        <f t="shared" si="22"/>
        <v>0</v>
      </c>
      <c r="BD53" s="4"/>
    </row>
    <row r="54" spans="1:56" ht="18.75" customHeight="1">
      <c r="A54" s="6">
        <v>4</v>
      </c>
      <c r="B54" s="6"/>
      <c r="C54" s="6"/>
      <c r="D54" s="52" t="s">
        <v>205</v>
      </c>
      <c r="E54" s="52"/>
      <c r="F54" s="65"/>
      <c r="G54" s="65"/>
      <c r="H54" s="65"/>
      <c r="I54" s="65"/>
      <c r="J54" s="2"/>
      <c r="K54" s="2"/>
      <c r="L54" s="2"/>
      <c r="M54" s="16"/>
      <c r="N54" s="161" t="s">
        <v>205</v>
      </c>
      <c r="O54" s="161"/>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78"/>
      <c r="AQ54" s="78"/>
      <c r="AR54" s="78"/>
      <c r="AS54" s="3"/>
      <c r="AT54" s="3"/>
      <c r="AU54" s="2"/>
      <c r="AV54" s="2"/>
      <c r="AW54" s="4"/>
      <c r="AX54" s="141">
        <f t="shared" si="4"/>
        <v>0</v>
      </c>
      <c r="AY54" s="144" t="e">
        <f t="shared" si="0"/>
        <v>#DIV/0!</v>
      </c>
      <c r="AZ54" s="144" t="e">
        <f t="shared" si="1"/>
        <v>#DIV/0!</v>
      </c>
      <c r="BA54" s="4"/>
      <c r="BB54" s="141">
        <f t="shared" si="21"/>
        <v>0</v>
      </c>
      <c r="BC54" s="141">
        <f t="shared" si="22"/>
        <v>0</v>
      </c>
      <c r="BD54" s="4"/>
    </row>
    <row r="55" spans="1:56" ht="12.75" customHeight="1">
      <c r="A55" s="93" t="s">
        <v>5</v>
      </c>
      <c r="B55" s="93"/>
      <c r="C55" s="93"/>
      <c r="D55" s="94" t="s">
        <v>6</v>
      </c>
      <c r="E55" s="57"/>
      <c r="F55" s="68"/>
      <c r="G55" s="65"/>
      <c r="H55" s="65"/>
      <c r="I55" s="65"/>
      <c r="J55" s="2"/>
      <c r="K55" s="2"/>
      <c r="L55" s="2"/>
      <c r="M55" s="16"/>
      <c r="N55" s="91" t="s">
        <v>6</v>
      </c>
      <c r="O55" s="2"/>
      <c r="P55" s="68"/>
      <c r="Q55" s="65"/>
      <c r="R55" s="65"/>
      <c r="S55" s="68"/>
      <c r="T55" s="65"/>
      <c r="U55" s="65"/>
      <c r="V55" s="65"/>
      <c r="W55" s="65"/>
      <c r="X55" s="65"/>
      <c r="Y55" s="65"/>
      <c r="Z55" s="65"/>
      <c r="AA55" s="65"/>
      <c r="AB55" s="65"/>
      <c r="AC55" s="65"/>
      <c r="AD55" s="65"/>
      <c r="AE55" s="65"/>
      <c r="AF55" s="65"/>
      <c r="AG55" s="65"/>
      <c r="AH55" s="65"/>
      <c r="AI55" s="65"/>
      <c r="AJ55" s="65"/>
      <c r="AK55" s="65"/>
      <c r="AL55" s="65"/>
      <c r="AM55" s="65"/>
      <c r="AN55" s="65"/>
      <c r="AO55" s="65"/>
      <c r="AP55" s="78"/>
      <c r="AQ55" s="78"/>
      <c r="AR55" s="78"/>
      <c r="AS55" s="3"/>
      <c r="AT55" s="3"/>
      <c r="AU55" s="2"/>
      <c r="AV55" s="2"/>
      <c r="AW55" s="4"/>
      <c r="AX55" s="141">
        <f t="shared" si="4"/>
        <v>0</v>
      </c>
      <c r="AY55" s="144" t="e">
        <f t="shared" si="0"/>
        <v>#DIV/0!</v>
      </c>
      <c r="AZ55" s="144" t="e">
        <f t="shared" si="1"/>
        <v>#DIV/0!</v>
      </c>
      <c r="BA55" s="4"/>
      <c r="BB55" s="141">
        <f t="shared" si="21"/>
        <v>0</v>
      </c>
      <c r="BC55" s="141">
        <f t="shared" si="22"/>
        <v>0</v>
      </c>
      <c r="BD55" s="4"/>
    </row>
    <row r="56" spans="1:56" ht="30.75" customHeight="1">
      <c r="A56" s="3">
        <v>34</v>
      </c>
      <c r="B56" s="57" t="s">
        <v>997</v>
      </c>
      <c r="C56" s="57" t="s">
        <v>730</v>
      </c>
      <c r="D56" s="2" t="s">
        <v>109</v>
      </c>
      <c r="E56" s="57" t="s">
        <v>110</v>
      </c>
      <c r="F56" s="56">
        <v>600000</v>
      </c>
      <c r="G56" s="56">
        <f aca="true" t="shared" si="40" ref="G56:G78">0.8*F56</f>
        <v>480000</v>
      </c>
      <c r="H56" s="56">
        <f aca="true" t="shared" si="41" ref="H56:H78">0.6*F56</f>
        <v>360000</v>
      </c>
      <c r="I56" s="56" t="s">
        <v>391</v>
      </c>
      <c r="J56" s="2"/>
      <c r="K56" s="2"/>
      <c r="L56" s="2"/>
      <c r="M56" s="16">
        <v>2000000</v>
      </c>
      <c r="N56" s="152" t="s">
        <v>109</v>
      </c>
      <c r="O56" s="2" t="s">
        <v>110</v>
      </c>
      <c r="P56" s="59">
        <v>600000</v>
      </c>
      <c r="Q56" s="59">
        <f aca="true" t="shared" si="42" ref="Q56:Q75">0.8*P56</f>
        <v>480000</v>
      </c>
      <c r="R56" s="59">
        <f aca="true" t="shared" si="43" ref="R56:R75">0.6*P56</f>
        <v>360000</v>
      </c>
      <c r="S56" s="59">
        <v>1800000</v>
      </c>
      <c r="T56" s="59">
        <f>0.8*S56</f>
        <v>1440000</v>
      </c>
      <c r="U56" s="59">
        <f>0.6*S56</f>
        <v>1080000</v>
      </c>
      <c r="V56" s="65">
        <f aca="true" t="shared" si="44" ref="V56:X60">S56/P56*100</f>
        <v>300</v>
      </c>
      <c r="W56" s="65">
        <f t="shared" si="44"/>
        <v>300</v>
      </c>
      <c r="X56" s="65">
        <f t="shared" si="44"/>
        <v>300</v>
      </c>
      <c r="Y56" s="59">
        <v>1800000</v>
      </c>
      <c r="Z56" s="61">
        <f t="shared" si="5"/>
        <v>480000</v>
      </c>
      <c r="AA56" s="61">
        <f t="shared" si="6"/>
        <v>360000</v>
      </c>
      <c r="AB56" s="65">
        <f t="shared" si="18"/>
        <v>300</v>
      </c>
      <c r="AC56" s="65">
        <f t="shared" si="19"/>
        <v>100</v>
      </c>
      <c r="AD56" s="65">
        <f t="shared" si="20"/>
        <v>100</v>
      </c>
      <c r="AE56" s="65">
        <v>3</v>
      </c>
      <c r="AF56" s="65">
        <f>514000</f>
        <v>514000</v>
      </c>
      <c r="AG56" s="65">
        <f>F56*AE56</f>
        <v>1800000</v>
      </c>
      <c r="AH56" s="65"/>
      <c r="AI56" s="65" t="e">
        <f>#REF!/P56*100</f>
        <v>#REF!</v>
      </c>
      <c r="AJ56" s="65">
        <f aca="true" t="shared" si="45" ref="AJ56:AJ62">AF56/P56*100</f>
        <v>85.66666666666667</v>
      </c>
      <c r="AK56" s="65">
        <f>AG56/P56*100</f>
        <v>300</v>
      </c>
      <c r="AL56" s="65"/>
      <c r="AM56" s="65">
        <v>1200000</v>
      </c>
      <c r="AN56" s="117">
        <f aca="true" t="shared" si="46" ref="AN56:AN63">ROUND(AM56*40%,-3)</f>
        <v>480000</v>
      </c>
      <c r="AO56" s="117">
        <f aca="true" t="shared" si="47" ref="AO56:AO63">ROUND(AM56*30%,-3)</f>
        <v>360000</v>
      </c>
      <c r="AP56" s="78">
        <f aca="true" t="shared" si="48" ref="AP56:AP63">AM56/P56*100</f>
        <v>200</v>
      </c>
      <c r="AQ56" s="78">
        <f aca="true" t="shared" si="49" ref="AQ56:AQ61">AN56/Q56*100</f>
        <v>100</v>
      </c>
      <c r="AR56" s="78">
        <f aca="true" t="shared" si="50" ref="AR56:AR61">AO56/R56*100</f>
        <v>100</v>
      </c>
      <c r="AS56" s="46" t="s">
        <v>323</v>
      </c>
      <c r="AT56" s="3" t="s">
        <v>863</v>
      </c>
      <c r="AU56" s="2"/>
      <c r="AV56" s="2" t="s">
        <v>401</v>
      </c>
      <c r="AW56" s="57" t="s">
        <v>370</v>
      </c>
      <c r="AX56" s="141">
        <f t="shared" si="4"/>
        <v>0</v>
      </c>
      <c r="AY56" s="144">
        <f t="shared" si="0"/>
        <v>0.8</v>
      </c>
      <c r="AZ56" s="144">
        <f t="shared" si="1"/>
        <v>0.6</v>
      </c>
      <c r="BA56" s="4"/>
      <c r="BB56" s="141">
        <f t="shared" si="21"/>
        <v>0</v>
      </c>
      <c r="BC56" s="141">
        <f t="shared" si="22"/>
        <v>0</v>
      </c>
      <c r="BD56" s="4"/>
    </row>
    <row r="57" spans="1:56" ht="75" customHeight="1">
      <c r="A57" s="3">
        <v>35</v>
      </c>
      <c r="B57" s="57" t="s">
        <v>998</v>
      </c>
      <c r="C57" s="57" t="s">
        <v>731</v>
      </c>
      <c r="D57" s="2"/>
      <c r="E57" s="57" t="s">
        <v>111</v>
      </c>
      <c r="F57" s="56">
        <v>1500000</v>
      </c>
      <c r="G57" s="56">
        <f t="shared" si="40"/>
        <v>1200000</v>
      </c>
      <c r="H57" s="56">
        <f t="shared" si="41"/>
        <v>900000</v>
      </c>
      <c r="I57" s="56" t="s">
        <v>391</v>
      </c>
      <c r="J57" s="2"/>
      <c r="K57" s="2"/>
      <c r="L57" s="2"/>
      <c r="M57" s="16">
        <v>3000000</v>
      </c>
      <c r="N57" s="152"/>
      <c r="O57" s="2" t="s">
        <v>580</v>
      </c>
      <c r="P57" s="59">
        <v>1500000</v>
      </c>
      <c r="Q57" s="59">
        <f t="shared" si="42"/>
        <v>1200000</v>
      </c>
      <c r="R57" s="59">
        <f t="shared" si="43"/>
        <v>900000</v>
      </c>
      <c r="S57" s="59">
        <v>2000000</v>
      </c>
      <c r="T57" s="59">
        <f aca="true" t="shared" si="51" ref="T57:T75">0.8*S57</f>
        <v>1600000</v>
      </c>
      <c r="U57" s="59">
        <f aca="true" t="shared" si="52" ref="U57:U75">0.6*S57</f>
        <v>1200000</v>
      </c>
      <c r="V57" s="65">
        <f t="shared" si="44"/>
        <v>133.33333333333331</v>
      </c>
      <c r="W57" s="65">
        <f t="shared" si="44"/>
        <v>133.33333333333331</v>
      </c>
      <c r="X57" s="65">
        <f t="shared" si="44"/>
        <v>133.33333333333331</v>
      </c>
      <c r="Y57" s="59">
        <v>2000000</v>
      </c>
      <c r="Z57" s="61">
        <f t="shared" si="5"/>
        <v>1200000</v>
      </c>
      <c r="AA57" s="61">
        <f t="shared" si="6"/>
        <v>900000</v>
      </c>
      <c r="AB57" s="65">
        <f t="shared" si="18"/>
        <v>133.33333333333331</v>
      </c>
      <c r="AC57" s="65">
        <f t="shared" si="19"/>
        <v>100</v>
      </c>
      <c r="AD57" s="65">
        <f t="shared" si="20"/>
        <v>100</v>
      </c>
      <c r="AE57" s="65"/>
      <c r="AF57" s="65">
        <v>2858000</v>
      </c>
      <c r="AG57" s="65"/>
      <c r="AH57" s="65"/>
      <c r="AI57" s="65" t="e">
        <f>#REF!/P57*100</f>
        <v>#REF!</v>
      </c>
      <c r="AJ57" s="65">
        <f t="shared" si="45"/>
        <v>190.53333333333333</v>
      </c>
      <c r="AK57" s="65"/>
      <c r="AL57" s="65"/>
      <c r="AM57" s="65">
        <v>2000000</v>
      </c>
      <c r="AN57" s="117">
        <f t="shared" si="46"/>
        <v>800000</v>
      </c>
      <c r="AO57" s="117">
        <f t="shared" si="47"/>
        <v>600000</v>
      </c>
      <c r="AP57" s="78">
        <f t="shared" si="48"/>
        <v>133.33333333333331</v>
      </c>
      <c r="AQ57" s="78">
        <f t="shared" si="49"/>
        <v>66.66666666666666</v>
      </c>
      <c r="AR57" s="78">
        <f t="shared" si="50"/>
        <v>66.66666666666666</v>
      </c>
      <c r="AS57" s="3" t="s">
        <v>624</v>
      </c>
      <c r="AT57" s="3" t="s">
        <v>849</v>
      </c>
      <c r="AU57" s="2"/>
      <c r="AV57" s="2"/>
      <c r="AW57" s="4"/>
      <c r="AX57" s="141">
        <f t="shared" si="4"/>
        <v>0</v>
      </c>
      <c r="AY57" s="144">
        <f t="shared" si="0"/>
        <v>0.8</v>
      </c>
      <c r="AZ57" s="144">
        <f t="shared" si="1"/>
        <v>0.6</v>
      </c>
      <c r="BA57" s="4"/>
      <c r="BB57" s="141">
        <f t="shared" si="21"/>
        <v>-400000</v>
      </c>
      <c r="BC57" s="141">
        <f t="shared" si="22"/>
        <v>-300000</v>
      </c>
      <c r="BD57" s="4"/>
    </row>
    <row r="58" spans="1:56" ht="32.25" customHeight="1">
      <c r="A58" s="3">
        <v>36</v>
      </c>
      <c r="B58" s="57" t="s">
        <v>953</v>
      </c>
      <c r="C58" s="57" t="s">
        <v>813</v>
      </c>
      <c r="D58" s="57" t="s">
        <v>249</v>
      </c>
      <c r="E58" s="2" t="s">
        <v>250</v>
      </c>
      <c r="F58" s="56">
        <v>1200000</v>
      </c>
      <c r="G58" s="56">
        <f>0.8*F58</f>
        <v>960000</v>
      </c>
      <c r="H58" s="56">
        <f>0.6*F58</f>
        <v>720000</v>
      </c>
      <c r="I58" s="56"/>
      <c r="J58" s="2" t="s">
        <v>391</v>
      </c>
      <c r="K58" s="2"/>
      <c r="L58" s="2"/>
      <c r="M58" s="16">
        <v>2500000</v>
      </c>
      <c r="N58" s="2" t="s">
        <v>109</v>
      </c>
      <c r="O58" s="2" t="s">
        <v>250</v>
      </c>
      <c r="P58" s="59">
        <v>1200000</v>
      </c>
      <c r="Q58" s="59">
        <f>0.8*P58</f>
        <v>960000</v>
      </c>
      <c r="R58" s="59">
        <f>0.6*P58</f>
        <v>720000</v>
      </c>
      <c r="S58" s="59">
        <v>2000000</v>
      </c>
      <c r="T58" s="59">
        <f>0.8*S58</f>
        <v>1600000</v>
      </c>
      <c r="U58" s="59">
        <f>0.6*S58</f>
        <v>1200000</v>
      </c>
      <c r="V58" s="65">
        <f t="shared" si="44"/>
        <v>166.66666666666669</v>
      </c>
      <c r="W58" s="65">
        <f t="shared" si="44"/>
        <v>166.66666666666669</v>
      </c>
      <c r="X58" s="65">
        <f t="shared" si="44"/>
        <v>166.66666666666669</v>
      </c>
      <c r="Y58" s="59">
        <v>2000000</v>
      </c>
      <c r="Z58" s="61">
        <f t="shared" si="5"/>
        <v>960000</v>
      </c>
      <c r="AA58" s="61">
        <f t="shared" si="6"/>
        <v>720000</v>
      </c>
      <c r="AB58" s="65">
        <f t="shared" si="18"/>
        <v>166.66666666666669</v>
      </c>
      <c r="AC58" s="65">
        <f t="shared" si="19"/>
        <v>100</v>
      </c>
      <c r="AD58" s="65">
        <f t="shared" si="20"/>
        <v>100</v>
      </c>
      <c r="AE58" s="65"/>
      <c r="AF58" s="65">
        <v>2004000</v>
      </c>
      <c r="AG58" s="65"/>
      <c r="AH58" s="65"/>
      <c r="AI58" s="65" t="e">
        <f>#REF!/P58*100</f>
        <v>#REF!</v>
      </c>
      <c r="AJ58" s="65">
        <f>AF58/P58*100</f>
        <v>167</v>
      </c>
      <c r="AK58" s="65"/>
      <c r="AL58" s="65"/>
      <c r="AM58" s="65">
        <v>1700000</v>
      </c>
      <c r="AN58" s="117">
        <f t="shared" si="46"/>
        <v>680000</v>
      </c>
      <c r="AO58" s="117">
        <f t="shared" si="47"/>
        <v>510000</v>
      </c>
      <c r="AP58" s="78">
        <f t="shared" si="48"/>
        <v>141.66666666666669</v>
      </c>
      <c r="AQ58" s="78">
        <f t="shared" si="49"/>
        <v>70.83333333333334</v>
      </c>
      <c r="AR58" s="78">
        <f t="shared" si="50"/>
        <v>70.83333333333334</v>
      </c>
      <c r="AS58" s="46" t="s">
        <v>323</v>
      </c>
      <c r="AT58" s="3" t="s">
        <v>845</v>
      </c>
      <c r="AU58" s="2"/>
      <c r="AV58" s="2"/>
      <c r="AW58" s="4"/>
      <c r="AX58" s="141">
        <f t="shared" si="4"/>
        <v>0</v>
      </c>
      <c r="AY58" s="144">
        <f t="shared" si="0"/>
        <v>0.8</v>
      </c>
      <c r="AZ58" s="144">
        <f t="shared" si="1"/>
        <v>0.6</v>
      </c>
      <c r="BA58" s="4"/>
      <c r="BB58" s="141">
        <f t="shared" si="21"/>
        <v>-280000</v>
      </c>
      <c r="BC58" s="141">
        <f t="shared" si="22"/>
        <v>-210000</v>
      </c>
      <c r="BD58" s="4"/>
    </row>
    <row r="59" spans="1:56" ht="117" customHeight="1">
      <c r="A59" s="3">
        <v>37</v>
      </c>
      <c r="B59" s="57" t="s">
        <v>999</v>
      </c>
      <c r="C59" s="57" t="s">
        <v>732</v>
      </c>
      <c r="D59" s="57" t="s">
        <v>101</v>
      </c>
      <c r="E59" s="57" t="s">
        <v>102</v>
      </c>
      <c r="F59" s="56">
        <v>5500000</v>
      </c>
      <c r="G59" s="56">
        <f t="shared" si="40"/>
        <v>4400000</v>
      </c>
      <c r="H59" s="56">
        <f t="shared" si="41"/>
        <v>3300000</v>
      </c>
      <c r="I59" s="56" t="s">
        <v>391</v>
      </c>
      <c r="J59" s="2"/>
      <c r="K59" s="2"/>
      <c r="L59" s="2"/>
      <c r="M59" s="16">
        <v>8000000</v>
      </c>
      <c r="N59" s="2" t="s">
        <v>101</v>
      </c>
      <c r="O59" s="2" t="s">
        <v>617</v>
      </c>
      <c r="P59" s="59">
        <v>5500000</v>
      </c>
      <c r="Q59" s="59">
        <f t="shared" si="42"/>
        <v>4400000</v>
      </c>
      <c r="R59" s="59">
        <f t="shared" si="43"/>
        <v>3300000</v>
      </c>
      <c r="S59" s="59">
        <v>6000000</v>
      </c>
      <c r="T59" s="59">
        <f t="shared" si="51"/>
        <v>4800000</v>
      </c>
      <c r="U59" s="59">
        <f t="shared" si="52"/>
        <v>3600000</v>
      </c>
      <c r="V59" s="65">
        <f t="shared" si="44"/>
        <v>109.09090909090908</v>
      </c>
      <c r="W59" s="65">
        <f t="shared" si="44"/>
        <v>109.09090909090908</v>
      </c>
      <c r="X59" s="65">
        <f t="shared" si="44"/>
        <v>109.09090909090908</v>
      </c>
      <c r="Y59" s="59">
        <v>6000000</v>
      </c>
      <c r="Z59" s="61">
        <f t="shared" si="5"/>
        <v>4400000</v>
      </c>
      <c r="AA59" s="61">
        <f t="shared" si="6"/>
        <v>3300000</v>
      </c>
      <c r="AB59" s="65">
        <f t="shared" si="18"/>
        <v>109.09090909090908</v>
      </c>
      <c r="AC59" s="65">
        <f t="shared" si="19"/>
        <v>100</v>
      </c>
      <c r="AD59" s="65">
        <f t="shared" si="20"/>
        <v>100</v>
      </c>
      <c r="AE59" s="65"/>
      <c r="AF59" s="65">
        <v>6977000</v>
      </c>
      <c r="AG59" s="65"/>
      <c r="AH59" s="65"/>
      <c r="AI59" s="65" t="e">
        <f>#REF!/P59*100</f>
        <v>#REF!</v>
      </c>
      <c r="AJ59" s="65">
        <f t="shared" si="45"/>
        <v>126.85454545454546</v>
      </c>
      <c r="AK59" s="65"/>
      <c r="AL59" s="65"/>
      <c r="AM59" s="65">
        <v>6000000</v>
      </c>
      <c r="AN59" s="117">
        <f t="shared" si="46"/>
        <v>2400000</v>
      </c>
      <c r="AO59" s="117">
        <f t="shared" si="47"/>
        <v>1800000</v>
      </c>
      <c r="AP59" s="78">
        <f t="shared" si="48"/>
        <v>109.09090909090908</v>
      </c>
      <c r="AQ59" s="78">
        <f t="shared" si="49"/>
        <v>54.54545454545454</v>
      </c>
      <c r="AR59" s="78">
        <f t="shared" si="50"/>
        <v>54.54545454545454</v>
      </c>
      <c r="AS59" s="3" t="s">
        <v>624</v>
      </c>
      <c r="AT59" s="3" t="s">
        <v>849</v>
      </c>
      <c r="AU59" s="2"/>
      <c r="AV59" s="2"/>
      <c r="AW59" s="4"/>
      <c r="AX59" s="141">
        <f t="shared" si="4"/>
        <v>0</v>
      </c>
      <c r="AY59" s="144">
        <f t="shared" si="0"/>
        <v>0.8</v>
      </c>
      <c r="AZ59" s="144">
        <f t="shared" si="1"/>
        <v>0.6</v>
      </c>
      <c r="BA59" s="4"/>
      <c r="BB59" s="141">
        <f t="shared" si="21"/>
        <v>-2000000</v>
      </c>
      <c r="BC59" s="141">
        <f t="shared" si="22"/>
        <v>-1500000</v>
      </c>
      <c r="BD59" s="4"/>
    </row>
    <row r="60" spans="1:56" ht="83.25" customHeight="1">
      <c r="A60" s="3">
        <v>38</v>
      </c>
      <c r="B60" s="57" t="s">
        <v>1000</v>
      </c>
      <c r="C60" s="57" t="s">
        <v>733</v>
      </c>
      <c r="D60" s="57" t="s">
        <v>103</v>
      </c>
      <c r="E60" s="57" t="s">
        <v>104</v>
      </c>
      <c r="F60" s="56">
        <v>5000000</v>
      </c>
      <c r="G60" s="56">
        <f t="shared" si="40"/>
        <v>4000000</v>
      </c>
      <c r="H60" s="56">
        <f t="shared" si="41"/>
        <v>3000000</v>
      </c>
      <c r="I60" s="56" t="s">
        <v>391</v>
      </c>
      <c r="J60" s="2"/>
      <c r="K60" s="2"/>
      <c r="L60" s="2"/>
      <c r="M60" s="16">
        <v>7500000</v>
      </c>
      <c r="N60" s="2" t="s">
        <v>103</v>
      </c>
      <c r="O60" s="2" t="s">
        <v>581</v>
      </c>
      <c r="P60" s="59">
        <v>5000000</v>
      </c>
      <c r="Q60" s="59">
        <f t="shared" si="42"/>
        <v>4000000</v>
      </c>
      <c r="R60" s="59">
        <f t="shared" si="43"/>
        <v>3000000</v>
      </c>
      <c r="S60" s="61">
        <v>5500000</v>
      </c>
      <c r="T60" s="59">
        <f t="shared" si="51"/>
        <v>4400000</v>
      </c>
      <c r="U60" s="59">
        <f t="shared" si="52"/>
        <v>3300000</v>
      </c>
      <c r="V60" s="65">
        <f t="shared" si="44"/>
        <v>110.00000000000001</v>
      </c>
      <c r="W60" s="65">
        <f t="shared" si="44"/>
        <v>110.00000000000001</v>
      </c>
      <c r="X60" s="65">
        <f t="shared" si="44"/>
        <v>110.00000000000001</v>
      </c>
      <c r="Y60" s="61">
        <v>5500000</v>
      </c>
      <c r="Z60" s="61">
        <f t="shared" si="5"/>
        <v>4000000</v>
      </c>
      <c r="AA60" s="61">
        <f t="shared" si="6"/>
        <v>3000000</v>
      </c>
      <c r="AB60" s="65">
        <f t="shared" si="18"/>
        <v>110.00000000000001</v>
      </c>
      <c r="AC60" s="65">
        <f t="shared" si="19"/>
        <v>100</v>
      </c>
      <c r="AD60" s="65">
        <f t="shared" si="20"/>
        <v>100</v>
      </c>
      <c r="AE60" s="65"/>
      <c r="AF60" s="65">
        <v>4242000</v>
      </c>
      <c r="AG60" s="65"/>
      <c r="AH60" s="65"/>
      <c r="AI60" s="65" t="e">
        <f>#REF!/P60*100</f>
        <v>#REF!</v>
      </c>
      <c r="AJ60" s="65">
        <f t="shared" si="45"/>
        <v>84.84</v>
      </c>
      <c r="AK60" s="65"/>
      <c r="AL60" s="65"/>
      <c r="AM60" s="65">
        <v>5500000</v>
      </c>
      <c r="AN60" s="117">
        <f t="shared" si="46"/>
        <v>2200000</v>
      </c>
      <c r="AO60" s="117">
        <f t="shared" si="47"/>
        <v>1650000</v>
      </c>
      <c r="AP60" s="78">
        <f t="shared" si="48"/>
        <v>110.00000000000001</v>
      </c>
      <c r="AQ60" s="78">
        <f t="shared" si="49"/>
        <v>55.00000000000001</v>
      </c>
      <c r="AR60" s="78">
        <f t="shared" si="50"/>
        <v>55.00000000000001</v>
      </c>
      <c r="AS60" s="3" t="s">
        <v>624</v>
      </c>
      <c r="AT60" s="3" t="s">
        <v>849</v>
      </c>
      <c r="AU60" s="2"/>
      <c r="AV60" s="2"/>
      <c r="AW60" s="4"/>
      <c r="AX60" s="141">
        <f t="shared" si="4"/>
        <v>0</v>
      </c>
      <c r="AY60" s="144">
        <f t="shared" si="0"/>
        <v>0.8</v>
      </c>
      <c r="AZ60" s="144">
        <f t="shared" si="1"/>
        <v>0.6</v>
      </c>
      <c r="BA60" s="4"/>
      <c r="BB60" s="141">
        <f t="shared" si="21"/>
        <v>-1800000</v>
      </c>
      <c r="BC60" s="141">
        <f t="shared" si="22"/>
        <v>-1350000</v>
      </c>
      <c r="BD60" s="4"/>
    </row>
    <row r="61" spans="1:56" ht="85.5" customHeight="1">
      <c r="A61" s="3">
        <v>39</v>
      </c>
      <c r="B61" s="57" t="s">
        <v>1001</v>
      </c>
      <c r="C61" s="57" t="s">
        <v>734</v>
      </c>
      <c r="D61" s="2" t="s">
        <v>75</v>
      </c>
      <c r="E61" s="57" t="s">
        <v>105</v>
      </c>
      <c r="F61" s="56">
        <v>4500000</v>
      </c>
      <c r="G61" s="56">
        <f t="shared" si="40"/>
        <v>3600000</v>
      </c>
      <c r="H61" s="56">
        <f t="shared" si="41"/>
        <v>2700000</v>
      </c>
      <c r="I61" s="56" t="s">
        <v>391</v>
      </c>
      <c r="J61" s="2"/>
      <c r="K61" s="2"/>
      <c r="L61" s="2"/>
      <c r="M61" s="16">
        <v>6000000</v>
      </c>
      <c r="N61" s="152" t="s">
        <v>75</v>
      </c>
      <c r="O61" s="2" t="s">
        <v>582</v>
      </c>
      <c r="P61" s="59">
        <v>4500000</v>
      </c>
      <c r="Q61" s="59">
        <f t="shared" si="42"/>
        <v>3600000</v>
      </c>
      <c r="R61" s="59">
        <f t="shared" si="43"/>
        <v>2700000</v>
      </c>
      <c r="S61" s="61">
        <v>3500000</v>
      </c>
      <c r="T61" s="59">
        <f t="shared" si="51"/>
        <v>2800000</v>
      </c>
      <c r="U61" s="59">
        <f t="shared" si="52"/>
        <v>2100000</v>
      </c>
      <c r="V61" s="65">
        <f aca="true" t="shared" si="53" ref="V61:V71">S61/P61*100</f>
        <v>77.77777777777779</v>
      </c>
      <c r="W61" s="65">
        <f aca="true" t="shared" si="54" ref="W61:X63">T61/Q61*100</f>
        <v>77.77777777777779</v>
      </c>
      <c r="X61" s="65">
        <f t="shared" si="54"/>
        <v>77.77777777777779</v>
      </c>
      <c r="Y61" s="61">
        <v>4500000</v>
      </c>
      <c r="Z61" s="61">
        <f t="shared" si="5"/>
        <v>3600000</v>
      </c>
      <c r="AA61" s="61">
        <f t="shared" si="6"/>
        <v>2700000</v>
      </c>
      <c r="AB61" s="65">
        <f t="shared" si="18"/>
        <v>100</v>
      </c>
      <c r="AC61" s="65">
        <f t="shared" si="19"/>
        <v>100</v>
      </c>
      <c r="AD61" s="65">
        <f t="shared" si="20"/>
        <v>100</v>
      </c>
      <c r="AE61" s="65"/>
      <c r="AF61" s="65">
        <v>3841000</v>
      </c>
      <c r="AG61" s="65"/>
      <c r="AH61" s="65"/>
      <c r="AI61" s="65" t="e">
        <f>#REF!/P61*100</f>
        <v>#REF!</v>
      </c>
      <c r="AJ61" s="65">
        <f t="shared" si="45"/>
        <v>85.35555555555555</v>
      </c>
      <c r="AK61" s="65"/>
      <c r="AL61" s="65"/>
      <c r="AM61" s="65">
        <v>3500000</v>
      </c>
      <c r="AN61" s="117">
        <f t="shared" si="46"/>
        <v>1400000</v>
      </c>
      <c r="AO61" s="117">
        <f t="shared" si="47"/>
        <v>1050000</v>
      </c>
      <c r="AP61" s="78">
        <f t="shared" si="48"/>
        <v>77.77777777777779</v>
      </c>
      <c r="AQ61" s="78">
        <f t="shared" si="49"/>
        <v>38.88888888888889</v>
      </c>
      <c r="AR61" s="78">
        <f t="shared" si="50"/>
        <v>38.88888888888889</v>
      </c>
      <c r="AS61" s="3" t="s">
        <v>624</v>
      </c>
      <c r="AT61" s="3" t="s">
        <v>841</v>
      </c>
      <c r="AU61" s="2" t="s">
        <v>512</v>
      </c>
      <c r="AV61" s="2"/>
      <c r="AW61" s="4"/>
      <c r="AX61" s="141">
        <f t="shared" si="4"/>
        <v>1000000</v>
      </c>
      <c r="AY61" s="144">
        <f t="shared" si="0"/>
        <v>0.8</v>
      </c>
      <c r="AZ61" s="144">
        <f t="shared" si="1"/>
        <v>0.6</v>
      </c>
      <c r="BA61" s="4"/>
      <c r="BB61" s="141">
        <f t="shared" si="21"/>
        <v>-2200000</v>
      </c>
      <c r="BC61" s="141">
        <f t="shared" si="22"/>
        <v>-1650000</v>
      </c>
      <c r="BD61" s="4"/>
    </row>
    <row r="62" spans="1:56" ht="88.5" customHeight="1">
      <c r="A62" s="3">
        <v>40</v>
      </c>
      <c r="B62" s="57" t="s">
        <v>1002</v>
      </c>
      <c r="C62" s="57" t="s">
        <v>735</v>
      </c>
      <c r="D62" s="2"/>
      <c r="E62" s="57" t="s">
        <v>106</v>
      </c>
      <c r="F62" s="56">
        <v>1500000</v>
      </c>
      <c r="G62" s="56">
        <f t="shared" si="40"/>
        <v>1200000</v>
      </c>
      <c r="H62" s="56">
        <f t="shared" si="41"/>
        <v>900000</v>
      </c>
      <c r="I62" s="56" t="s">
        <v>391</v>
      </c>
      <c r="J62" s="2"/>
      <c r="K62" s="2"/>
      <c r="L62" s="2"/>
      <c r="M62" s="16">
        <v>3000000</v>
      </c>
      <c r="N62" s="152"/>
      <c r="O62" s="2" t="s">
        <v>511</v>
      </c>
      <c r="P62" s="59">
        <v>4500000</v>
      </c>
      <c r="Q62" s="59">
        <f t="shared" si="42"/>
        <v>3600000</v>
      </c>
      <c r="R62" s="59">
        <f t="shared" si="43"/>
        <v>2700000</v>
      </c>
      <c r="S62" s="61">
        <v>5000000</v>
      </c>
      <c r="T62" s="59">
        <f t="shared" si="51"/>
        <v>4000000</v>
      </c>
      <c r="U62" s="59">
        <f t="shared" si="52"/>
        <v>3000000</v>
      </c>
      <c r="V62" s="65">
        <f t="shared" si="53"/>
        <v>111.11111111111111</v>
      </c>
      <c r="W62" s="65">
        <f t="shared" si="54"/>
        <v>111.11111111111111</v>
      </c>
      <c r="X62" s="65">
        <f t="shared" si="54"/>
        <v>111.11111111111111</v>
      </c>
      <c r="Y62" s="61">
        <v>5000000</v>
      </c>
      <c r="Z62" s="61">
        <f t="shared" si="5"/>
        <v>3600000</v>
      </c>
      <c r="AA62" s="61">
        <f t="shared" si="6"/>
        <v>2700000</v>
      </c>
      <c r="AB62" s="65">
        <f t="shared" si="18"/>
        <v>111.11111111111111</v>
      </c>
      <c r="AC62" s="65">
        <f t="shared" si="19"/>
        <v>100</v>
      </c>
      <c r="AD62" s="65">
        <f t="shared" si="20"/>
        <v>100</v>
      </c>
      <c r="AE62" s="65"/>
      <c r="AF62" s="65">
        <v>2302000</v>
      </c>
      <c r="AG62" s="65"/>
      <c r="AH62" s="65"/>
      <c r="AI62" s="65" t="e">
        <f>#REF!/P62*100</f>
        <v>#REF!</v>
      </c>
      <c r="AJ62" s="65">
        <f t="shared" si="45"/>
        <v>51.15555555555555</v>
      </c>
      <c r="AK62" s="65"/>
      <c r="AL62" s="65"/>
      <c r="AM62" s="65">
        <v>5000000</v>
      </c>
      <c r="AN62" s="117">
        <f t="shared" si="46"/>
        <v>2000000</v>
      </c>
      <c r="AO62" s="117">
        <f t="shared" si="47"/>
        <v>1500000</v>
      </c>
      <c r="AP62" s="78">
        <f t="shared" si="48"/>
        <v>111.11111111111111</v>
      </c>
      <c r="AQ62" s="78">
        <f>AN62/Q62*100</f>
        <v>55.55555555555556</v>
      </c>
      <c r="AR62" s="78">
        <f>AO62/R62*100</f>
        <v>55.55555555555556</v>
      </c>
      <c r="AS62" s="3" t="s">
        <v>624</v>
      </c>
      <c r="AT62" s="3" t="s">
        <v>849</v>
      </c>
      <c r="AU62" s="2"/>
      <c r="AV62" s="2"/>
      <c r="AW62" s="4"/>
      <c r="AX62" s="141">
        <f t="shared" si="4"/>
        <v>0</v>
      </c>
      <c r="AY62" s="144">
        <f t="shared" si="0"/>
        <v>0.8</v>
      </c>
      <c r="AZ62" s="144">
        <f t="shared" si="1"/>
        <v>0.6</v>
      </c>
      <c r="BA62" s="4"/>
      <c r="BB62" s="141">
        <f t="shared" si="21"/>
        <v>-1600000</v>
      </c>
      <c r="BC62" s="141">
        <f t="shared" si="22"/>
        <v>-1200000</v>
      </c>
      <c r="BD62" s="4"/>
    </row>
    <row r="63" spans="1:56" ht="72" customHeight="1">
      <c r="A63" s="3">
        <v>41</v>
      </c>
      <c r="B63" s="57" t="s">
        <v>1003</v>
      </c>
      <c r="C63" s="57" t="s">
        <v>736</v>
      </c>
      <c r="D63" s="2"/>
      <c r="E63" s="57" t="s">
        <v>107</v>
      </c>
      <c r="F63" s="56">
        <v>1500000</v>
      </c>
      <c r="G63" s="56">
        <f t="shared" si="40"/>
        <v>1200000</v>
      </c>
      <c r="H63" s="56">
        <f t="shared" si="41"/>
        <v>900000</v>
      </c>
      <c r="I63" s="56" t="s">
        <v>391</v>
      </c>
      <c r="J63" s="2"/>
      <c r="K63" s="2"/>
      <c r="L63" s="2"/>
      <c r="M63" s="16">
        <v>3000000</v>
      </c>
      <c r="N63" s="57" t="s">
        <v>75</v>
      </c>
      <c r="O63" s="2" t="s">
        <v>513</v>
      </c>
      <c r="P63" s="59">
        <v>1500000</v>
      </c>
      <c r="Q63" s="59">
        <f t="shared" si="42"/>
        <v>1200000</v>
      </c>
      <c r="R63" s="59">
        <f t="shared" si="43"/>
        <v>900000</v>
      </c>
      <c r="S63" s="59">
        <v>4000000</v>
      </c>
      <c r="T63" s="59">
        <f t="shared" si="51"/>
        <v>3200000</v>
      </c>
      <c r="U63" s="59">
        <f t="shared" si="52"/>
        <v>2400000</v>
      </c>
      <c r="V63" s="65">
        <f t="shared" si="53"/>
        <v>266.66666666666663</v>
      </c>
      <c r="W63" s="65">
        <f t="shared" si="54"/>
        <v>266.66666666666663</v>
      </c>
      <c r="X63" s="65">
        <f t="shared" si="54"/>
        <v>266.66666666666663</v>
      </c>
      <c r="Y63" s="59">
        <v>4000000</v>
      </c>
      <c r="Z63" s="61">
        <f t="shared" si="5"/>
        <v>1200000</v>
      </c>
      <c r="AA63" s="61">
        <f t="shared" si="6"/>
        <v>900000</v>
      </c>
      <c r="AB63" s="65">
        <f t="shared" si="18"/>
        <v>266.66666666666663</v>
      </c>
      <c r="AC63" s="65">
        <f t="shared" si="19"/>
        <v>100</v>
      </c>
      <c r="AD63" s="65">
        <f t="shared" si="20"/>
        <v>100</v>
      </c>
      <c r="AE63" s="65"/>
      <c r="AF63" s="65"/>
      <c r="AG63" s="65"/>
      <c r="AH63" s="65"/>
      <c r="AI63" s="65" t="e">
        <f>#REF!/P63*100</f>
        <v>#REF!</v>
      </c>
      <c r="AJ63" s="65"/>
      <c r="AK63" s="65"/>
      <c r="AL63" s="65"/>
      <c r="AM63" s="65">
        <v>4000000</v>
      </c>
      <c r="AN63" s="117">
        <f t="shared" si="46"/>
        <v>1600000</v>
      </c>
      <c r="AO63" s="117">
        <f t="shared" si="47"/>
        <v>1200000</v>
      </c>
      <c r="AP63" s="78">
        <f t="shared" si="48"/>
        <v>266.66666666666663</v>
      </c>
      <c r="AQ63" s="78">
        <f>AN63/Q63*100</f>
        <v>133.33333333333331</v>
      </c>
      <c r="AR63" s="78">
        <f>AO63/R63*100</f>
        <v>133.33333333333331</v>
      </c>
      <c r="AS63" s="3" t="s">
        <v>624</v>
      </c>
      <c r="AT63" s="3" t="s">
        <v>849</v>
      </c>
      <c r="AU63" s="2"/>
      <c r="AV63" s="2"/>
      <c r="AW63" s="4"/>
      <c r="AX63" s="141">
        <f t="shared" si="4"/>
        <v>0</v>
      </c>
      <c r="AY63" s="144">
        <f t="shared" si="0"/>
        <v>0.8</v>
      </c>
      <c r="AZ63" s="144">
        <f t="shared" si="1"/>
        <v>0.6</v>
      </c>
      <c r="BA63" s="4"/>
      <c r="BB63" s="141">
        <f t="shared" si="21"/>
        <v>400000</v>
      </c>
      <c r="BC63" s="141">
        <f t="shared" si="22"/>
        <v>300000</v>
      </c>
      <c r="BD63" s="4"/>
    </row>
    <row r="64" spans="1:56" ht="30.75" customHeight="1">
      <c r="A64" s="3">
        <v>42</v>
      </c>
      <c r="B64" s="3"/>
      <c r="C64" s="3"/>
      <c r="D64" s="2"/>
      <c r="E64" s="57"/>
      <c r="F64" s="56"/>
      <c r="G64" s="56"/>
      <c r="H64" s="56"/>
      <c r="I64" s="56"/>
      <c r="J64" s="2"/>
      <c r="K64" s="2"/>
      <c r="L64" s="2"/>
      <c r="M64" s="16"/>
      <c r="N64" s="171" t="s">
        <v>514</v>
      </c>
      <c r="O64" s="92" t="s">
        <v>515</v>
      </c>
      <c r="P64" s="59"/>
      <c r="Q64" s="59"/>
      <c r="R64" s="59"/>
      <c r="S64" s="61">
        <v>4000000</v>
      </c>
      <c r="T64" s="59">
        <f>0.8*S64</f>
        <v>3200000</v>
      </c>
      <c r="U64" s="59">
        <f>0.6*S64</f>
        <v>2400000</v>
      </c>
      <c r="V64" s="65"/>
      <c r="W64" s="65"/>
      <c r="X64" s="65"/>
      <c r="Y64" s="61">
        <v>4000000</v>
      </c>
      <c r="Z64" s="65">
        <f>Y64*0.8</f>
        <v>3200000</v>
      </c>
      <c r="AA64" s="65">
        <f>Y64*0.6</f>
        <v>2400000</v>
      </c>
      <c r="AB64" s="65"/>
      <c r="AC64" s="65"/>
      <c r="AD64" s="65"/>
      <c r="AE64" s="65"/>
      <c r="AF64" s="65"/>
      <c r="AG64" s="65"/>
      <c r="AH64" s="65"/>
      <c r="AI64" s="65"/>
      <c r="AJ64" s="65"/>
      <c r="AK64" s="65"/>
      <c r="AL64" s="65"/>
      <c r="AM64" s="65">
        <v>4000000</v>
      </c>
      <c r="AN64" s="117">
        <f aca="true" t="shared" si="55" ref="AN64:AN78">ROUND(AM64*40%,-3)</f>
        <v>1600000</v>
      </c>
      <c r="AO64" s="117">
        <f aca="true" t="shared" si="56" ref="AO64:AO78">ROUND(AM64*30%,-3)</f>
        <v>1200000</v>
      </c>
      <c r="AP64" s="119" t="s">
        <v>895</v>
      </c>
      <c r="AQ64" s="78"/>
      <c r="AR64" s="78"/>
      <c r="AS64" s="46" t="s">
        <v>324</v>
      </c>
      <c r="AT64" s="159" t="s">
        <v>842</v>
      </c>
      <c r="AU64" s="2"/>
      <c r="AV64" s="2"/>
      <c r="AW64" s="4"/>
      <c r="AX64" s="141">
        <f t="shared" si="4"/>
        <v>0</v>
      </c>
      <c r="AY64" s="144" t="e">
        <f t="shared" si="0"/>
        <v>#DIV/0!</v>
      </c>
      <c r="AZ64" s="144" t="e">
        <f t="shared" si="1"/>
        <v>#DIV/0!</v>
      </c>
      <c r="BA64" s="4"/>
      <c r="BB64" s="141">
        <f t="shared" si="21"/>
        <v>1600000</v>
      </c>
      <c r="BC64" s="141">
        <f t="shared" si="22"/>
        <v>1200000</v>
      </c>
      <c r="BD64" s="4"/>
    </row>
    <row r="65" spans="1:56" ht="30.75" customHeight="1">
      <c r="A65" s="3">
        <v>43</v>
      </c>
      <c r="B65" s="3"/>
      <c r="C65" s="3"/>
      <c r="D65" s="2"/>
      <c r="E65" s="57"/>
      <c r="F65" s="56"/>
      <c r="G65" s="56"/>
      <c r="H65" s="56"/>
      <c r="I65" s="56"/>
      <c r="J65" s="2"/>
      <c r="K65" s="2"/>
      <c r="L65" s="2"/>
      <c r="M65" s="16"/>
      <c r="N65" s="171"/>
      <c r="O65" s="92" t="s">
        <v>637</v>
      </c>
      <c r="P65" s="59"/>
      <c r="Q65" s="59"/>
      <c r="R65" s="59"/>
      <c r="S65" s="61">
        <v>3000000</v>
      </c>
      <c r="T65" s="59">
        <f>0.8*S65</f>
        <v>2400000</v>
      </c>
      <c r="U65" s="59">
        <f>0.6*S65</f>
        <v>1800000</v>
      </c>
      <c r="V65" s="65"/>
      <c r="W65" s="65"/>
      <c r="X65" s="65"/>
      <c r="Y65" s="61">
        <v>3000000</v>
      </c>
      <c r="Z65" s="65">
        <f>Y65*0.8</f>
        <v>2400000</v>
      </c>
      <c r="AA65" s="65">
        <f>Y65*0.6</f>
        <v>1800000</v>
      </c>
      <c r="AB65" s="65"/>
      <c r="AC65" s="65"/>
      <c r="AD65" s="65"/>
      <c r="AE65" s="65"/>
      <c r="AF65" s="65"/>
      <c r="AG65" s="65"/>
      <c r="AH65" s="65"/>
      <c r="AI65" s="65"/>
      <c r="AJ65" s="65"/>
      <c r="AK65" s="65"/>
      <c r="AL65" s="65"/>
      <c r="AM65" s="65">
        <v>3000000</v>
      </c>
      <c r="AN65" s="117">
        <f t="shared" si="55"/>
        <v>1200000</v>
      </c>
      <c r="AO65" s="117">
        <f t="shared" si="56"/>
        <v>900000</v>
      </c>
      <c r="AP65" s="119" t="s">
        <v>895</v>
      </c>
      <c r="AQ65" s="78"/>
      <c r="AR65" s="78"/>
      <c r="AS65" s="46" t="s">
        <v>324</v>
      </c>
      <c r="AT65" s="159"/>
      <c r="AU65" s="2"/>
      <c r="AV65" s="2"/>
      <c r="AW65" s="4"/>
      <c r="AX65" s="141">
        <f t="shared" si="4"/>
        <v>0</v>
      </c>
      <c r="AY65" s="144" t="e">
        <f t="shared" si="0"/>
        <v>#DIV/0!</v>
      </c>
      <c r="AZ65" s="144" t="e">
        <f t="shared" si="1"/>
        <v>#DIV/0!</v>
      </c>
      <c r="BA65" s="4"/>
      <c r="BB65" s="141">
        <f t="shared" si="21"/>
        <v>1200000</v>
      </c>
      <c r="BC65" s="141">
        <f t="shared" si="22"/>
        <v>900000</v>
      </c>
      <c r="BD65" s="4"/>
    </row>
    <row r="66" spans="1:56" ht="63.75" customHeight="1">
      <c r="A66" s="3">
        <v>44</v>
      </c>
      <c r="B66" s="57" t="s">
        <v>1005</v>
      </c>
      <c r="C66" s="57" t="s">
        <v>738</v>
      </c>
      <c r="D66" s="57" t="s">
        <v>112</v>
      </c>
      <c r="E66" s="57" t="s">
        <v>113</v>
      </c>
      <c r="F66" s="56">
        <v>600000</v>
      </c>
      <c r="G66" s="56">
        <f t="shared" si="40"/>
        <v>480000</v>
      </c>
      <c r="H66" s="56">
        <f t="shared" si="41"/>
        <v>360000</v>
      </c>
      <c r="I66" s="56" t="s">
        <v>391</v>
      </c>
      <c r="J66" s="2"/>
      <c r="K66" s="2"/>
      <c r="L66" s="2"/>
      <c r="M66" s="16">
        <v>1000000</v>
      </c>
      <c r="N66" s="2" t="s">
        <v>583</v>
      </c>
      <c r="O66" s="2" t="s">
        <v>584</v>
      </c>
      <c r="P66" s="59">
        <v>600000</v>
      </c>
      <c r="Q66" s="59">
        <f t="shared" si="42"/>
        <v>480000</v>
      </c>
      <c r="R66" s="59">
        <f t="shared" si="43"/>
        <v>360000</v>
      </c>
      <c r="S66" s="59">
        <v>4000000</v>
      </c>
      <c r="T66" s="59">
        <f t="shared" si="51"/>
        <v>3200000</v>
      </c>
      <c r="U66" s="59">
        <f t="shared" si="52"/>
        <v>2400000</v>
      </c>
      <c r="V66" s="65">
        <f t="shared" si="53"/>
        <v>666.6666666666667</v>
      </c>
      <c r="W66" s="65">
        <f>T66/Q66*100</f>
        <v>666.6666666666667</v>
      </c>
      <c r="X66" s="65">
        <f>U66/R66*100</f>
        <v>666.6666666666667</v>
      </c>
      <c r="Y66" s="59">
        <v>4000000</v>
      </c>
      <c r="Z66" s="61">
        <f t="shared" si="5"/>
        <v>480000</v>
      </c>
      <c r="AA66" s="61">
        <f t="shared" si="6"/>
        <v>360000</v>
      </c>
      <c r="AB66" s="65">
        <f aca="true" t="shared" si="57" ref="AB66:AD67">Y66/P66*100</f>
        <v>666.6666666666667</v>
      </c>
      <c r="AC66" s="65">
        <f t="shared" si="57"/>
        <v>100</v>
      </c>
      <c r="AD66" s="65">
        <f t="shared" si="57"/>
        <v>100</v>
      </c>
      <c r="AE66" s="65"/>
      <c r="AF66" s="65"/>
      <c r="AG66" s="65"/>
      <c r="AH66" s="65"/>
      <c r="AI66" s="65" t="e">
        <f>#REF!/P66*100</f>
        <v>#REF!</v>
      </c>
      <c r="AJ66" s="65"/>
      <c r="AK66" s="65"/>
      <c r="AL66" s="65"/>
      <c r="AM66" s="65">
        <v>4000000</v>
      </c>
      <c r="AN66" s="117">
        <f t="shared" si="55"/>
        <v>1600000</v>
      </c>
      <c r="AO66" s="117">
        <f t="shared" si="56"/>
        <v>1200000</v>
      </c>
      <c r="AP66" s="78">
        <f aca="true" t="shared" si="58" ref="AP66:AR67">AM66/P66*100</f>
        <v>666.6666666666667</v>
      </c>
      <c r="AQ66" s="78">
        <f t="shared" si="58"/>
        <v>333.33333333333337</v>
      </c>
      <c r="AR66" s="78">
        <f t="shared" si="58"/>
        <v>333.33333333333337</v>
      </c>
      <c r="AS66" s="3" t="s">
        <v>626</v>
      </c>
      <c r="AT66" s="3" t="s">
        <v>864</v>
      </c>
      <c r="AU66" s="2"/>
      <c r="AV66" s="2"/>
      <c r="AW66" s="4"/>
      <c r="AX66" s="141">
        <f t="shared" si="4"/>
        <v>0</v>
      </c>
      <c r="AY66" s="144">
        <f t="shared" si="0"/>
        <v>0.8</v>
      </c>
      <c r="AZ66" s="144">
        <f t="shared" si="1"/>
        <v>0.6</v>
      </c>
      <c r="BA66" s="4"/>
      <c r="BB66" s="141">
        <f t="shared" si="21"/>
        <v>1120000</v>
      </c>
      <c r="BC66" s="141">
        <f t="shared" si="22"/>
        <v>840000</v>
      </c>
      <c r="BD66" s="4"/>
    </row>
    <row r="67" spans="1:56" ht="32.25" customHeight="1">
      <c r="A67" s="3">
        <v>45</v>
      </c>
      <c r="B67" s="57" t="s">
        <v>1006</v>
      </c>
      <c r="C67" s="57" t="s">
        <v>739</v>
      </c>
      <c r="D67" s="57" t="s">
        <v>114</v>
      </c>
      <c r="E67" s="57" t="s">
        <v>115</v>
      </c>
      <c r="F67" s="56">
        <v>3000000</v>
      </c>
      <c r="G67" s="56">
        <f t="shared" si="40"/>
        <v>2400000</v>
      </c>
      <c r="H67" s="56">
        <f t="shared" si="41"/>
        <v>1800000</v>
      </c>
      <c r="I67" s="56" t="s">
        <v>391</v>
      </c>
      <c r="J67" s="2"/>
      <c r="K67" s="2"/>
      <c r="L67" s="2"/>
      <c r="M67" s="16">
        <v>5000000</v>
      </c>
      <c r="N67" s="2" t="s">
        <v>114</v>
      </c>
      <c r="O67" s="2" t="s">
        <v>585</v>
      </c>
      <c r="P67" s="59">
        <v>3000000</v>
      </c>
      <c r="Q67" s="59">
        <f t="shared" si="42"/>
        <v>2400000</v>
      </c>
      <c r="R67" s="59">
        <f t="shared" si="43"/>
        <v>1800000</v>
      </c>
      <c r="S67" s="59">
        <v>3500000</v>
      </c>
      <c r="T67" s="59">
        <f t="shared" si="51"/>
        <v>2800000</v>
      </c>
      <c r="U67" s="59">
        <f t="shared" si="52"/>
        <v>2100000</v>
      </c>
      <c r="V67" s="65">
        <f t="shared" si="53"/>
        <v>116.66666666666667</v>
      </c>
      <c r="W67" s="65">
        <f>T67/Q67*100</f>
        <v>116.66666666666667</v>
      </c>
      <c r="X67" s="65">
        <f>U67/R67*100</f>
        <v>116.66666666666667</v>
      </c>
      <c r="Y67" s="59">
        <v>3500000</v>
      </c>
      <c r="Z67" s="61">
        <f t="shared" si="5"/>
        <v>2400000</v>
      </c>
      <c r="AA67" s="61">
        <f t="shared" si="6"/>
        <v>1800000</v>
      </c>
      <c r="AB67" s="65">
        <f t="shared" si="57"/>
        <v>116.66666666666667</v>
      </c>
      <c r="AC67" s="65">
        <f t="shared" si="57"/>
        <v>100</v>
      </c>
      <c r="AD67" s="65">
        <f t="shared" si="57"/>
        <v>100</v>
      </c>
      <c r="AE67" s="65"/>
      <c r="AF67" s="65">
        <v>3552000</v>
      </c>
      <c r="AG67" s="65"/>
      <c r="AH67" s="65"/>
      <c r="AI67" s="65" t="e">
        <f>#REF!/P67*100</f>
        <v>#REF!</v>
      </c>
      <c r="AJ67" s="65">
        <f>AF67/P67*100</f>
        <v>118.39999999999999</v>
      </c>
      <c r="AK67" s="65"/>
      <c r="AL67" s="65"/>
      <c r="AM67" s="65">
        <v>3500000</v>
      </c>
      <c r="AN67" s="117">
        <f t="shared" si="55"/>
        <v>1400000</v>
      </c>
      <c r="AO67" s="117">
        <f t="shared" si="56"/>
        <v>1050000</v>
      </c>
      <c r="AP67" s="78">
        <f t="shared" si="58"/>
        <v>116.66666666666667</v>
      </c>
      <c r="AQ67" s="78">
        <f t="shared" si="58"/>
        <v>58.333333333333336</v>
      </c>
      <c r="AR67" s="78">
        <f t="shared" si="58"/>
        <v>58.333333333333336</v>
      </c>
      <c r="AS67" s="3" t="s">
        <v>624</v>
      </c>
      <c r="AT67" s="3" t="s">
        <v>849</v>
      </c>
      <c r="AU67" s="2"/>
      <c r="AV67" s="2"/>
      <c r="AW67" s="4"/>
      <c r="AX67" s="141">
        <f t="shared" si="4"/>
        <v>0</v>
      </c>
      <c r="AY67" s="144">
        <f t="shared" si="0"/>
        <v>0.8</v>
      </c>
      <c r="AZ67" s="144">
        <f t="shared" si="1"/>
        <v>0.6</v>
      </c>
      <c r="BA67" s="4"/>
      <c r="BB67" s="141">
        <f t="shared" si="21"/>
        <v>-1000000</v>
      </c>
      <c r="BC67" s="141">
        <f t="shared" si="22"/>
        <v>-750000</v>
      </c>
      <c r="BD67" s="4"/>
    </row>
    <row r="68" spans="1:56" s="19" customFormat="1" ht="20.25" customHeight="1">
      <c r="A68" s="3">
        <v>46</v>
      </c>
      <c r="B68" s="3"/>
      <c r="C68" s="3"/>
      <c r="D68" s="57"/>
      <c r="E68" s="57"/>
      <c r="F68" s="56"/>
      <c r="G68" s="56"/>
      <c r="H68" s="56"/>
      <c r="I68" s="56"/>
      <c r="J68" s="2"/>
      <c r="K68" s="2"/>
      <c r="L68" s="2"/>
      <c r="M68" s="16"/>
      <c r="N68" s="2" t="s">
        <v>169</v>
      </c>
      <c r="O68" s="92" t="s">
        <v>516</v>
      </c>
      <c r="P68" s="59"/>
      <c r="Q68" s="59"/>
      <c r="R68" s="59"/>
      <c r="S68" s="61">
        <v>4000000</v>
      </c>
      <c r="T68" s="59"/>
      <c r="U68" s="59"/>
      <c r="V68" s="65"/>
      <c r="W68" s="65"/>
      <c r="X68" s="65"/>
      <c r="Y68" s="61">
        <v>4000000</v>
      </c>
      <c r="Z68" s="65">
        <f>Y68*0.8</f>
        <v>3200000</v>
      </c>
      <c r="AA68" s="65">
        <f>Y68*0.6</f>
        <v>2400000</v>
      </c>
      <c r="AB68" s="65"/>
      <c r="AC68" s="65"/>
      <c r="AD68" s="65"/>
      <c r="AE68" s="65"/>
      <c r="AF68" s="65"/>
      <c r="AG68" s="65"/>
      <c r="AH68" s="65"/>
      <c r="AI68" s="65"/>
      <c r="AJ68" s="65"/>
      <c r="AK68" s="65"/>
      <c r="AL68" s="65"/>
      <c r="AM68" s="65">
        <v>4000000</v>
      </c>
      <c r="AN68" s="117">
        <f t="shared" si="55"/>
        <v>1600000</v>
      </c>
      <c r="AO68" s="117">
        <f t="shared" si="56"/>
        <v>1200000</v>
      </c>
      <c r="AP68" s="119" t="s">
        <v>895</v>
      </c>
      <c r="AQ68" s="78"/>
      <c r="AR68" s="78"/>
      <c r="AS68" s="46" t="s">
        <v>324</v>
      </c>
      <c r="AT68" s="3" t="s">
        <v>843</v>
      </c>
      <c r="AU68" s="2"/>
      <c r="AV68" s="2"/>
      <c r="AW68" s="4"/>
      <c r="AX68" s="141">
        <f t="shared" si="4"/>
        <v>0</v>
      </c>
      <c r="AY68" s="144" t="e">
        <f t="shared" si="0"/>
        <v>#DIV/0!</v>
      </c>
      <c r="AZ68" s="144" t="e">
        <f t="shared" si="1"/>
        <v>#DIV/0!</v>
      </c>
      <c r="BA68" s="146"/>
      <c r="BB68" s="141">
        <f t="shared" si="21"/>
        <v>1600000</v>
      </c>
      <c r="BC68" s="141">
        <f t="shared" si="22"/>
        <v>1200000</v>
      </c>
      <c r="BD68" s="146"/>
    </row>
    <row r="69" spans="1:56" ht="33.75" customHeight="1">
      <c r="A69" s="3">
        <v>47</v>
      </c>
      <c r="B69" s="57" t="s">
        <v>1007</v>
      </c>
      <c r="C69" s="57" t="s">
        <v>740</v>
      </c>
      <c r="D69" s="57" t="s">
        <v>116</v>
      </c>
      <c r="E69" s="57" t="s">
        <v>117</v>
      </c>
      <c r="F69" s="56">
        <v>5500000</v>
      </c>
      <c r="G69" s="56">
        <f t="shared" si="40"/>
        <v>4400000</v>
      </c>
      <c r="H69" s="56">
        <f t="shared" si="41"/>
        <v>3300000</v>
      </c>
      <c r="I69" s="56" t="s">
        <v>391</v>
      </c>
      <c r="J69" s="2"/>
      <c r="K69" s="2"/>
      <c r="L69" s="2"/>
      <c r="M69" s="16">
        <v>7000000</v>
      </c>
      <c r="N69" s="2" t="s">
        <v>586</v>
      </c>
      <c r="O69" s="2" t="s">
        <v>587</v>
      </c>
      <c r="P69" s="59">
        <v>5500000</v>
      </c>
      <c r="Q69" s="59">
        <f t="shared" si="42"/>
        <v>4400000</v>
      </c>
      <c r="R69" s="59">
        <f t="shared" si="43"/>
        <v>3300000</v>
      </c>
      <c r="S69" s="59">
        <v>5500000</v>
      </c>
      <c r="T69" s="59">
        <f t="shared" si="51"/>
        <v>4400000</v>
      </c>
      <c r="U69" s="59">
        <f t="shared" si="52"/>
        <v>3300000</v>
      </c>
      <c r="V69" s="65">
        <f t="shared" si="53"/>
        <v>100</v>
      </c>
      <c r="W69" s="65">
        <f aca="true" t="shared" si="59" ref="W69:W78">T69/Q69*100</f>
        <v>100</v>
      </c>
      <c r="X69" s="65">
        <f aca="true" t="shared" si="60" ref="X69:X78">U69/R69*100</f>
        <v>100</v>
      </c>
      <c r="Y69" s="59">
        <v>5500000</v>
      </c>
      <c r="Z69" s="61">
        <f t="shared" si="5"/>
        <v>4400000</v>
      </c>
      <c r="AA69" s="61">
        <f t="shared" si="6"/>
        <v>3300000</v>
      </c>
      <c r="AB69" s="65">
        <f aca="true" t="shared" si="61" ref="AB69:AB78">Y69/P69*100</f>
        <v>100</v>
      </c>
      <c r="AC69" s="65">
        <f aca="true" t="shared" si="62" ref="AC69:AC78">Z69/Q69*100</f>
        <v>100</v>
      </c>
      <c r="AD69" s="65">
        <f aca="true" t="shared" si="63" ref="AD69:AD78">AA69/R69*100</f>
        <v>100</v>
      </c>
      <c r="AE69" s="65"/>
      <c r="AF69" s="65">
        <v>3616000</v>
      </c>
      <c r="AG69" s="65"/>
      <c r="AH69" s="65"/>
      <c r="AI69" s="65" t="e">
        <f>#REF!/P69*100</f>
        <v>#REF!</v>
      </c>
      <c r="AJ69" s="65">
        <f>AF69/P69*100</f>
        <v>65.74545454545454</v>
      </c>
      <c r="AK69" s="65"/>
      <c r="AL69" s="65"/>
      <c r="AM69" s="65">
        <v>5500000</v>
      </c>
      <c r="AN69" s="117">
        <f t="shared" si="55"/>
        <v>2200000</v>
      </c>
      <c r="AO69" s="117">
        <f t="shared" si="56"/>
        <v>1650000</v>
      </c>
      <c r="AP69" s="78">
        <f aca="true" t="shared" si="64" ref="AP69:AP78">AM69/P69*100</f>
        <v>100</v>
      </c>
      <c r="AQ69" s="78">
        <f aca="true" t="shared" si="65" ref="AQ69:AQ74">AN69/Q69*100</f>
        <v>50</v>
      </c>
      <c r="AR69" s="78">
        <f aca="true" t="shared" si="66" ref="AR69:AR74">AO69/R69*100</f>
        <v>50</v>
      </c>
      <c r="AS69" s="3" t="s">
        <v>625</v>
      </c>
      <c r="AT69" s="3" t="s">
        <v>827</v>
      </c>
      <c r="AU69" s="2"/>
      <c r="AV69" s="2"/>
      <c r="AW69" s="4"/>
      <c r="AX69" s="141">
        <f t="shared" si="4"/>
        <v>0</v>
      </c>
      <c r="AY69" s="144">
        <f t="shared" si="0"/>
        <v>0.8</v>
      </c>
      <c r="AZ69" s="144">
        <f t="shared" si="1"/>
        <v>0.6</v>
      </c>
      <c r="BA69" s="4"/>
      <c r="BB69" s="141">
        <f t="shared" si="21"/>
        <v>-2200000</v>
      </c>
      <c r="BC69" s="141">
        <f t="shared" si="22"/>
        <v>-1650000</v>
      </c>
      <c r="BD69" s="4"/>
    </row>
    <row r="70" spans="1:56" ht="42" customHeight="1">
      <c r="A70" s="3">
        <v>48</v>
      </c>
      <c r="B70" s="57" t="s">
        <v>1008</v>
      </c>
      <c r="C70" s="57" t="s">
        <v>741</v>
      </c>
      <c r="D70" s="57" t="s">
        <v>118</v>
      </c>
      <c r="E70" s="57" t="s">
        <v>119</v>
      </c>
      <c r="F70" s="56">
        <v>3500000</v>
      </c>
      <c r="G70" s="56">
        <f t="shared" si="40"/>
        <v>2800000</v>
      </c>
      <c r="H70" s="56">
        <f t="shared" si="41"/>
        <v>2100000</v>
      </c>
      <c r="I70" s="56" t="s">
        <v>391</v>
      </c>
      <c r="J70" s="2"/>
      <c r="K70" s="2"/>
      <c r="L70" s="2"/>
      <c r="M70" s="16">
        <v>5500000</v>
      </c>
      <c r="N70" s="2" t="s">
        <v>588</v>
      </c>
      <c r="O70" s="2" t="s">
        <v>589</v>
      </c>
      <c r="P70" s="59">
        <v>3500000</v>
      </c>
      <c r="Q70" s="59">
        <f t="shared" si="42"/>
        <v>2800000</v>
      </c>
      <c r="R70" s="59">
        <f t="shared" si="43"/>
        <v>2100000</v>
      </c>
      <c r="S70" s="59">
        <v>4000000</v>
      </c>
      <c r="T70" s="59">
        <f t="shared" si="51"/>
        <v>3200000</v>
      </c>
      <c r="U70" s="59">
        <f t="shared" si="52"/>
        <v>2400000</v>
      </c>
      <c r="V70" s="65">
        <f t="shared" si="53"/>
        <v>114.28571428571428</v>
      </c>
      <c r="W70" s="65">
        <f t="shared" si="59"/>
        <v>114.28571428571428</v>
      </c>
      <c r="X70" s="65">
        <f t="shared" si="60"/>
        <v>114.28571428571428</v>
      </c>
      <c r="Y70" s="59">
        <v>4000000</v>
      </c>
      <c r="Z70" s="61">
        <f t="shared" si="5"/>
        <v>2800000</v>
      </c>
      <c r="AA70" s="61">
        <f t="shared" si="6"/>
        <v>2100000</v>
      </c>
      <c r="AB70" s="65">
        <f t="shared" si="61"/>
        <v>114.28571428571428</v>
      </c>
      <c r="AC70" s="65">
        <f t="shared" si="62"/>
        <v>100</v>
      </c>
      <c r="AD70" s="65">
        <f t="shared" si="63"/>
        <v>100</v>
      </c>
      <c r="AE70" s="65">
        <f>AG70/P70</f>
        <v>1.4285714285714286</v>
      </c>
      <c r="AF70" s="65">
        <v>2750000</v>
      </c>
      <c r="AG70" s="65">
        <v>5000000</v>
      </c>
      <c r="AH70" s="65"/>
      <c r="AI70" s="65" t="e">
        <f>#REF!/P70*100</f>
        <v>#REF!</v>
      </c>
      <c r="AJ70" s="65">
        <f>AF70/P70*100</f>
        <v>78.57142857142857</v>
      </c>
      <c r="AK70" s="65">
        <f>AG70/P70*100</f>
        <v>142.85714285714286</v>
      </c>
      <c r="AL70" s="65"/>
      <c r="AM70" s="65">
        <v>4000000</v>
      </c>
      <c r="AN70" s="117">
        <f t="shared" si="55"/>
        <v>1600000</v>
      </c>
      <c r="AO70" s="117">
        <f t="shared" si="56"/>
        <v>1200000</v>
      </c>
      <c r="AP70" s="78">
        <f t="shared" si="64"/>
        <v>114.28571428571428</v>
      </c>
      <c r="AQ70" s="78">
        <f t="shared" si="65"/>
        <v>57.14285714285714</v>
      </c>
      <c r="AR70" s="78">
        <f t="shared" si="66"/>
        <v>57.14285714285714</v>
      </c>
      <c r="AS70" s="3" t="s">
        <v>626</v>
      </c>
      <c r="AT70" s="3" t="s">
        <v>865</v>
      </c>
      <c r="AU70" s="2"/>
      <c r="AV70" s="2"/>
      <c r="AW70" s="57" t="s">
        <v>374</v>
      </c>
      <c r="AX70" s="141">
        <f t="shared" si="4"/>
        <v>0</v>
      </c>
      <c r="AY70" s="144">
        <f t="shared" si="0"/>
        <v>0.8</v>
      </c>
      <c r="AZ70" s="144">
        <f t="shared" si="1"/>
        <v>0.6</v>
      </c>
      <c r="BA70" s="4"/>
      <c r="BB70" s="141">
        <f t="shared" si="21"/>
        <v>-1200000</v>
      </c>
      <c r="BC70" s="141">
        <f t="shared" si="22"/>
        <v>-900000</v>
      </c>
      <c r="BD70" s="4"/>
    </row>
    <row r="71" spans="1:56" ht="36.75" customHeight="1">
      <c r="A71" s="3">
        <v>49</v>
      </c>
      <c r="B71" s="57" t="s">
        <v>1009</v>
      </c>
      <c r="C71" s="57" t="s">
        <v>742</v>
      </c>
      <c r="D71" s="57" t="s">
        <v>120</v>
      </c>
      <c r="E71" s="57" t="s">
        <v>121</v>
      </c>
      <c r="F71" s="56">
        <v>3500000</v>
      </c>
      <c r="G71" s="56">
        <f t="shared" si="40"/>
        <v>2800000</v>
      </c>
      <c r="H71" s="56">
        <f t="shared" si="41"/>
        <v>2100000</v>
      </c>
      <c r="I71" s="56" t="s">
        <v>391</v>
      </c>
      <c r="J71" s="2"/>
      <c r="K71" s="2"/>
      <c r="L71" s="2"/>
      <c r="M71" s="16">
        <v>5500000</v>
      </c>
      <c r="N71" s="2" t="s">
        <v>590</v>
      </c>
      <c r="O71" s="2" t="s">
        <v>591</v>
      </c>
      <c r="P71" s="59">
        <v>3500000</v>
      </c>
      <c r="Q71" s="59">
        <f t="shared" si="42"/>
        <v>2800000</v>
      </c>
      <c r="R71" s="59">
        <f t="shared" si="43"/>
        <v>2100000</v>
      </c>
      <c r="S71" s="59">
        <v>4000000</v>
      </c>
      <c r="T71" s="59">
        <f t="shared" si="51"/>
        <v>3200000</v>
      </c>
      <c r="U71" s="59">
        <f t="shared" si="52"/>
        <v>2400000</v>
      </c>
      <c r="V71" s="65">
        <f t="shared" si="53"/>
        <v>114.28571428571428</v>
      </c>
      <c r="W71" s="65">
        <f t="shared" si="59"/>
        <v>114.28571428571428</v>
      </c>
      <c r="X71" s="65">
        <f t="shared" si="60"/>
        <v>114.28571428571428</v>
      </c>
      <c r="Y71" s="59">
        <v>4000000</v>
      </c>
      <c r="Z71" s="61">
        <f t="shared" si="5"/>
        <v>2800000</v>
      </c>
      <c r="AA71" s="61">
        <f t="shared" si="6"/>
        <v>2100000</v>
      </c>
      <c r="AB71" s="65">
        <f t="shared" si="61"/>
        <v>114.28571428571428</v>
      </c>
      <c r="AC71" s="65">
        <f t="shared" si="62"/>
        <v>100</v>
      </c>
      <c r="AD71" s="65">
        <f t="shared" si="63"/>
        <v>100</v>
      </c>
      <c r="AE71" s="65"/>
      <c r="AF71" s="65">
        <v>2782000</v>
      </c>
      <c r="AG71" s="65"/>
      <c r="AH71" s="65"/>
      <c r="AI71" s="65" t="e">
        <f>#REF!/P71*100</f>
        <v>#REF!</v>
      </c>
      <c r="AJ71" s="65">
        <f>AF71/P71*100</f>
        <v>79.48571428571428</v>
      </c>
      <c r="AK71" s="65"/>
      <c r="AL71" s="65"/>
      <c r="AM71" s="65">
        <v>4000000</v>
      </c>
      <c r="AN71" s="117">
        <f t="shared" si="55"/>
        <v>1600000</v>
      </c>
      <c r="AO71" s="117">
        <f t="shared" si="56"/>
        <v>1200000</v>
      </c>
      <c r="AP71" s="78">
        <f t="shared" si="64"/>
        <v>114.28571428571428</v>
      </c>
      <c r="AQ71" s="78">
        <f t="shared" si="65"/>
        <v>57.14285714285714</v>
      </c>
      <c r="AR71" s="78">
        <f t="shared" si="66"/>
        <v>57.14285714285714</v>
      </c>
      <c r="AS71" s="3" t="s">
        <v>626</v>
      </c>
      <c r="AT71" s="3" t="s">
        <v>865</v>
      </c>
      <c r="AU71" s="2"/>
      <c r="AV71" s="2"/>
      <c r="AW71" s="4"/>
      <c r="AX71" s="141">
        <f t="shared" si="4"/>
        <v>0</v>
      </c>
      <c r="AY71" s="144">
        <f t="shared" si="0"/>
        <v>0.8</v>
      </c>
      <c r="AZ71" s="144">
        <f t="shared" si="1"/>
        <v>0.6</v>
      </c>
      <c r="BA71" s="4"/>
      <c r="BB71" s="141">
        <f t="shared" si="21"/>
        <v>-1200000</v>
      </c>
      <c r="BC71" s="141">
        <f t="shared" si="22"/>
        <v>-900000</v>
      </c>
      <c r="BD71" s="4"/>
    </row>
    <row r="72" spans="1:56" ht="44.25" customHeight="1">
      <c r="A72" s="3">
        <v>50</v>
      </c>
      <c r="B72" s="57" t="s">
        <v>1010</v>
      </c>
      <c r="C72" s="57" t="s">
        <v>743</v>
      </c>
      <c r="D72" s="57" t="s">
        <v>122</v>
      </c>
      <c r="E72" s="57" t="s">
        <v>119</v>
      </c>
      <c r="F72" s="56">
        <v>3500000</v>
      </c>
      <c r="G72" s="56">
        <f t="shared" si="40"/>
        <v>2800000</v>
      </c>
      <c r="H72" s="56">
        <f t="shared" si="41"/>
        <v>2100000</v>
      </c>
      <c r="I72" s="56" t="s">
        <v>391</v>
      </c>
      <c r="J72" s="2"/>
      <c r="K72" s="2"/>
      <c r="L72" s="2"/>
      <c r="M72" s="16">
        <v>5500000</v>
      </c>
      <c r="N72" s="2" t="s">
        <v>592</v>
      </c>
      <c r="O72" s="2" t="s">
        <v>589</v>
      </c>
      <c r="P72" s="59">
        <v>3500000</v>
      </c>
      <c r="Q72" s="59">
        <f t="shared" si="42"/>
        <v>2800000</v>
      </c>
      <c r="R72" s="59">
        <f t="shared" si="43"/>
        <v>2100000</v>
      </c>
      <c r="S72" s="59">
        <v>4000000</v>
      </c>
      <c r="T72" s="59">
        <f t="shared" si="51"/>
        <v>3200000</v>
      </c>
      <c r="U72" s="59">
        <f t="shared" si="52"/>
        <v>2400000</v>
      </c>
      <c r="V72" s="65">
        <f aca="true" t="shared" si="67" ref="V72:V77">S72/P72*100</f>
        <v>114.28571428571428</v>
      </c>
      <c r="W72" s="65">
        <f t="shared" si="59"/>
        <v>114.28571428571428</v>
      </c>
      <c r="X72" s="65">
        <f t="shared" si="60"/>
        <v>114.28571428571428</v>
      </c>
      <c r="Y72" s="59">
        <v>4000000</v>
      </c>
      <c r="Z72" s="61">
        <f t="shared" si="5"/>
        <v>2800000</v>
      </c>
      <c r="AA72" s="61">
        <f t="shared" si="6"/>
        <v>2100000</v>
      </c>
      <c r="AB72" s="65">
        <f t="shared" si="61"/>
        <v>114.28571428571428</v>
      </c>
      <c r="AC72" s="65">
        <f t="shared" si="62"/>
        <v>100</v>
      </c>
      <c r="AD72" s="65">
        <f t="shared" si="63"/>
        <v>100</v>
      </c>
      <c r="AE72" s="65"/>
      <c r="AF72" s="65"/>
      <c r="AG72" s="65"/>
      <c r="AH72" s="65"/>
      <c r="AI72" s="65" t="e">
        <f>#REF!/P72*100</f>
        <v>#REF!</v>
      </c>
      <c r="AJ72" s="65"/>
      <c r="AK72" s="65"/>
      <c r="AL72" s="65"/>
      <c r="AM72" s="65">
        <v>4000000</v>
      </c>
      <c r="AN72" s="117">
        <f t="shared" si="55"/>
        <v>1600000</v>
      </c>
      <c r="AO72" s="117">
        <f t="shared" si="56"/>
        <v>1200000</v>
      </c>
      <c r="AP72" s="78">
        <f t="shared" si="64"/>
        <v>114.28571428571428</v>
      </c>
      <c r="AQ72" s="78">
        <f t="shared" si="65"/>
        <v>57.14285714285714</v>
      </c>
      <c r="AR72" s="78">
        <f t="shared" si="66"/>
        <v>57.14285714285714</v>
      </c>
      <c r="AS72" s="3" t="s">
        <v>626</v>
      </c>
      <c r="AT72" s="3" t="s">
        <v>865</v>
      </c>
      <c r="AU72" s="2"/>
      <c r="AV72" s="2"/>
      <c r="AW72" s="4"/>
      <c r="AX72" s="141">
        <f t="shared" si="4"/>
        <v>0</v>
      </c>
      <c r="AY72" s="144">
        <f aca="true" t="shared" si="68" ref="AY72:AY134">Q72/P72</f>
        <v>0.8</v>
      </c>
      <c r="AZ72" s="144">
        <f aca="true" t="shared" si="69" ref="AZ72:AZ134">R72/P72</f>
        <v>0.6</v>
      </c>
      <c r="BA72" s="4"/>
      <c r="BB72" s="141">
        <f t="shared" si="21"/>
        <v>-1200000</v>
      </c>
      <c r="BC72" s="141">
        <f t="shared" si="22"/>
        <v>-900000</v>
      </c>
      <c r="BD72" s="4"/>
    </row>
    <row r="73" spans="1:56" ht="51" customHeight="1">
      <c r="A73" s="3">
        <v>51</v>
      </c>
      <c r="B73" s="57" t="s">
        <v>1011</v>
      </c>
      <c r="C73" s="57" t="s">
        <v>744</v>
      </c>
      <c r="D73" s="57" t="s">
        <v>123</v>
      </c>
      <c r="E73" s="57" t="s">
        <v>119</v>
      </c>
      <c r="F73" s="56">
        <v>4500000</v>
      </c>
      <c r="G73" s="56">
        <f t="shared" si="40"/>
        <v>3600000</v>
      </c>
      <c r="H73" s="56">
        <f t="shared" si="41"/>
        <v>2700000</v>
      </c>
      <c r="I73" s="56" t="s">
        <v>391</v>
      </c>
      <c r="J73" s="2"/>
      <c r="K73" s="2"/>
      <c r="L73" s="2"/>
      <c r="M73" s="16">
        <v>6500000</v>
      </c>
      <c r="N73" s="2" t="s">
        <v>593</v>
      </c>
      <c r="O73" s="2" t="s">
        <v>594</v>
      </c>
      <c r="P73" s="59">
        <v>4500000</v>
      </c>
      <c r="Q73" s="59">
        <f t="shared" si="42"/>
        <v>3600000</v>
      </c>
      <c r="R73" s="59">
        <f t="shared" si="43"/>
        <v>2700000</v>
      </c>
      <c r="S73" s="59">
        <v>4500000</v>
      </c>
      <c r="T73" s="59">
        <f t="shared" si="51"/>
        <v>3600000</v>
      </c>
      <c r="U73" s="59">
        <f t="shared" si="52"/>
        <v>2700000</v>
      </c>
      <c r="V73" s="65">
        <f t="shared" si="67"/>
        <v>100</v>
      </c>
      <c r="W73" s="65">
        <f t="shared" si="59"/>
        <v>100</v>
      </c>
      <c r="X73" s="65">
        <f t="shared" si="60"/>
        <v>100</v>
      </c>
      <c r="Y73" s="59">
        <v>4500000</v>
      </c>
      <c r="Z73" s="61">
        <f t="shared" si="5"/>
        <v>3600000</v>
      </c>
      <c r="AA73" s="61">
        <f t="shared" si="6"/>
        <v>2700000</v>
      </c>
      <c r="AB73" s="65">
        <f t="shared" si="61"/>
        <v>100</v>
      </c>
      <c r="AC73" s="65">
        <f t="shared" si="62"/>
        <v>100</v>
      </c>
      <c r="AD73" s="65">
        <f t="shared" si="63"/>
        <v>100</v>
      </c>
      <c r="AE73" s="65"/>
      <c r="AF73" s="65"/>
      <c r="AG73" s="65"/>
      <c r="AH73" s="65"/>
      <c r="AI73" s="65" t="e">
        <f>#REF!/P73*100</f>
        <v>#REF!</v>
      </c>
      <c r="AJ73" s="65"/>
      <c r="AK73" s="65"/>
      <c r="AL73" s="65"/>
      <c r="AM73" s="65">
        <v>4500000</v>
      </c>
      <c r="AN73" s="117">
        <f t="shared" si="55"/>
        <v>1800000</v>
      </c>
      <c r="AO73" s="117">
        <f t="shared" si="56"/>
        <v>1350000</v>
      </c>
      <c r="AP73" s="78">
        <f t="shared" si="64"/>
        <v>100</v>
      </c>
      <c r="AQ73" s="78">
        <f t="shared" si="65"/>
        <v>50</v>
      </c>
      <c r="AR73" s="78">
        <f t="shared" si="66"/>
        <v>50</v>
      </c>
      <c r="AS73" s="3" t="s">
        <v>625</v>
      </c>
      <c r="AT73" s="3" t="s">
        <v>827</v>
      </c>
      <c r="AU73" s="2"/>
      <c r="AV73" s="2"/>
      <c r="AW73" s="4"/>
      <c r="AX73" s="141">
        <f t="shared" si="4"/>
        <v>0</v>
      </c>
      <c r="AY73" s="144">
        <f t="shared" si="68"/>
        <v>0.8</v>
      </c>
      <c r="AZ73" s="144">
        <f t="shared" si="69"/>
        <v>0.6</v>
      </c>
      <c r="BA73" s="4"/>
      <c r="BB73" s="141">
        <f t="shared" si="21"/>
        <v>-1800000</v>
      </c>
      <c r="BC73" s="141">
        <f t="shared" si="22"/>
        <v>-1350000</v>
      </c>
      <c r="BD73" s="4"/>
    </row>
    <row r="74" spans="1:56" ht="39.75" customHeight="1">
      <c r="A74" s="3">
        <v>52</v>
      </c>
      <c r="B74" s="57" t="s">
        <v>954</v>
      </c>
      <c r="C74" s="57" t="s">
        <v>819</v>
      </c>
      <c r="D74" s="57"/>
      <c r="E74" s="57" t="s">
        <v>259</v>
      </c>
      <c r="F74" s="64">
        <v>4000000</v>
      </c>
      <c r="G74" s="64">
        <v>3200000</v>
      </c>
      <c r="H74" s="64">
        <v>2400000</v>
      </c>
      <c r="I74" s="64"/>
      <c r="J74" s="2" t="s">
        <v>254</v>
      </c>
      <c r="K74" s="2"/>
      <c r="L74" s="2"/>
      <c r="M74" s="16">
        <v>6000000</v>
      </c>
      <c r="N74" s="2" t="s">
        <v>517</v>
      </c>
      <c r="O74" s="2" t="s">
        <v>518</v>
      </c>
      <c r="P74" s="61">
        <v>4000000</v>
      </c>
      <c r="Q74" s="61">
        <v>3200000</v>
      </c>
      <c r="R74" s="61">
        <v>2400000</v>
      </c>
      <c r="S74" s="61">
        <v>4000000</v>
      </c>
      <c r="T74" s="61">
        <v>3200000</v>
      </c>
      <c r="U74" s="61">
        <v>2400000</v>
      </c>
      <c r="V74" s="65">
        <f>S74/P74*100</f>
        <v>100</v>
      </c>
      <c r="W74" s="65">
        <f t="shared" si="59"/>
        <v>100</v>
      </c>
      <c r="X74" s="65">
        <f t="shared" si="60"/>
        <v>100</v>
      </c>
      <c r="Y74" s="61">
        <v>4000000</v>
      </c>
      <c r="Z74" s="61">
        <f aca="true" t="shared" si="70" ref="Z74:AA78">Q74</f>
        <v>3200000</v>
      </c>
      <c r="AA74" s="61">
        <f t="shared" si="70"/>
        <v>2400000</v>
      </c>
      <c r="AB74" s="65">
        <f t="shared" si="61"/>
        <v>100</v>
      </c>
      <c r="AC74" s="65">
        <f t="shared" si="62"/>
        <v>100</v>
      </c>
      <c r="AD74" s="65">
        <f t="shared" si="63"/>
        <v>100</v>
      </c>
      <c r="AE74" s="65"/>
      <c r="AF74" s="65"/>
      <c r="AG74" s="65"/>
      <c r="AH74" s="65"/>
      <c r="AI74" s="65" t="e">
        <f>#REF!/P74*100</f>
        <v>#REF!</v>
      </c>
      <c r="AJ74" s="65"/>
      <c r="AK74" s="65"/>
      <c r="AL74" s="65"/>
      <c r="AM74" s="65">
        <v>4000000</v>
      </c>
      <c r="AN74" s="117">
        <f t="shared" si="55"/>
        <v>1600000</v>
      </c>
      <c r="AO74" s="117">
        <f t="shared" si="56"/>
        <v>1200000</v>
      </c>
      <c r="AP74" s="78">
        <f t="shared" si="64"/>
        <v>100</v>
      </c>
      <c r="AQ74" s="78">
        <f t="shared" si="65"/>
        <v>50</v>
      </c>
      <c r="AR74" s="78">
        <f t="shared" si="66"/>
        <v>50</v>
      </c>
      <c r="AS74" s="3" t="s">
        <v>625</v>
      </c>
      <c r="AT74" s="3" t="s">
        <v>827</v>
      </c>
      <c r="AU74" s="2"/>
      <c r="AV74" s="2"/>
      <c r="AW74" s="4"/>
      <c r="AX74" s="141">
        <f aca="true" t="shared" si="71" ref="AX74:AX136">Y74-S74</f>
        <v>0</v>
      </c>
      <c r="AY74" s="144">
        <f t="shared" si="68"/>
        <v>0.8</v>
      </c>
      <c r="AZ74" s="144">
        <f t="shared" si="69"/>
        <v>0.6</v>
      </c>
      <c r="BA74" s="4"/>
      <c r="BB74" s="141">
        <f t="shared" si="21"/>
        <v>-1600000</v>
      </c>
      <c r="BC74" s="141">
        <f t="shared" si="22"/>
        <v>-1200000</v>
      </c>
      <c r="BD74" s="4"/>
    </row>
    <row r="75" spans="1:56" ht="27" customHeight="1">
      <c r="A75" s="3">
        <v>53</v>
      </c>
      <c r="B75" s="57" t="s">
        <v>1012</v>
      </c>
      <c r="C75" s="57" t="s">
        <v>745</v>
      </c>
      <c r="D75" s="57" t="s">
        <v>124</v>
      </c>
      <c r="E75" s="57" t="s">
        <v>125</v>
      </c>
      <c r="F75" s="56">
        <v>3000000</v>
      </c>
      <c r="G75" s="56">
        <f t="shared" si="40"/>
        <v>2400000</v>
      </c>
      <c r="H75" s="56">
        <f t="shared" si="41"/>
        <v>1800000</v>
      </c>
      <c r="I75" s="56" t="s">
        <v>391</v>
      </c>
      <c r="J75" s="2"/>
      <c r="K75" s="2"/>
      <c r="L75" s="2"/>
      <c r="M75" s="16">
        <v>5000000</v>
      </c>
      <c r="N75" s="2" t="s">
        <v>124</v>
      </c>
      <c r="O75" s="2" t="s">
        <v>125</v>
      </c>
      <c r="P75" s="59">
        <v>3000000</v>
      </c>
      <c r="Q75" s="59">
        <f t="shared" si="42"/>
        <v>2400000</v>
      </c>
      <c r="R75" s="59">
        <f t="shared" si="43"/>
        <v>1800000</v>
      </c>
      <c r="S75" s="59">
        <v>4000000</v>
      </c>
      <c r="T75" s="59">
        <f t="shared" si="51"/>
        <v>3200000</v>
      </c>
      <c r="U75" s="59">
        <f t="shared" si="52"/>
        <v>2400000</v>
      </c>
      <c r="V75" s="65">
        <f t="shared" si="67"/>
        <v>133.33333333333331</v>
      </c>
      <c r="W75" s="65">
        <f t="shared" si="59"/>
        <v>133.33333333333331</v>
      </c>
      <c r="X75" s="65">
        <f t="shared" si="60"/>
        <v>133.33333333333331</v>
      </c>
      <c r="Y75" s="59">
        <v>4000000</v>
      </c>
      <c r="Z75" s="61">
        <f t="shared" si="70"/>
        <v>2400000</v>
      </c>
      <c r="AA75" s="61">
        <f t="shared" si="70"/>
        <v>1800000</v>
      </c>
      <c r="AB75" s="65">
        <f t="shared" si="61"/>
        <v>133.33333333333331</v>
      </c>
      <c r="AC75" s="65">
        <f t="shared" si="62"/>
        <v>100</v>
      </c>
      <c r="AD75" s="65">
        <f t="shared" si="63"/>
        <v>100</v>
      </c>
      <c r="AE75" s="65"/>
      <c r="AF75" s="65">
        <v>3008000</v>
      </c>
      <c r="AG75" s="65"/>
      <c r="AH75" s="65"/>
      <c r="AI75" s="65" t="e">
        <f>#REF!/P75*100</f>
        <v>#REF!</v>
      </c>
      <c r="AJ75" s="65">
        <f>AF75/P75*100</f>
        <v>100.26666666666667</v>
      </c>
      <c r="AK75" s="65"/>
      <c r="AL75" s="65"/>
      <c r="AM75" s="65">
        <v>4000000</v>
      </c>
      <c r="AN75" s="117">
        <f t="shared" si="55"/>
        <v>1600000</v>
      </c>
      <c r="AO75" s="117">
        <f t="shared" si="56"/>
        <v>1200000</v>
      </c>
      <c r="AP75" s="78">
        <f t="shared" si="64"/>
        <v>133.33333333333331</v>
      </c>
      <c r="AQ75" s="78">
        <f aca="true" t="shared" si="72" ref="AQ75:AR78">AN75/Q75*100</f>
        <v>66.66666666666666</v>
      </c>
      <c r="AR75" s="78">
        <f t="shared" si="72"/>
        <v>66.66666666666666</v>
      </c>
      <c r="AS75" s="46" t="s">
        <v>323</v>
      </c>
      <c r="AT75" s="3" t="s">
        <v>845</v>
      </c>
      <c r="AU75" s="2"/>
      <c r="AV75" s="2"/>
      <c r="AW75" s="4"/>
      <c r="AX75" s="141">
        <f t="shared" si="71"/>
        <v>0</v>
      </c>
      <c r="AY75" s="144">
        <f t="shared" si="68"/>
        <v>0.8</v>
      </c>
      <c r="AZ75" s="144">
        <f t="shared" si="69"/>
        <v>0.6</v>
      </c>
      <c r="BA75" s="4"/>
      <c r="BB75" s="141">
        <f t="shared" si="21"/>
        <v>-800000</v>
      </c>
      <c r="BC75" s="141">
        <f t="shared" si="22"/>
        <v>-600000</v>
      </c>
      <c r="BD75" s="4"/>
    </row>
    <row r="76" spans="1:56" ht="53.25" customHeight="1">
      <c r="A76" s="3">
        <v>54</v>
      </c>
      <c r="B76" s="57" t="s">
        <v>1013</v>
      </c>
      <c r="C76" s="57" t="s">
        <v>746</v>
      </c>
      <c r="D76" s="72" t="s">
        <v>126</v>
      </c>
      <c r="E76" s="72" t="s">
        <v>127</v>
      </c>
      <c r="F76" s="56">
        <v>1500000</v>
      </c>
      <c r="G76" s="56">
        <f t="shared" si="40"/>
        <v>1200000</v>
      </c>
      <c r="H76" s="56">
        <f t="shared" si="41"/>
        <v>900000</v>
      </c>
      <c r="I76" s="56" t="s">
        <v>391</v>
      </c>
      <c r="J76" s="2"/>
      <c r="K76" s="2"/>
      <c r="L76" s="2"/>
      <c r="M76" s="16">
        <v>2500000</v>
      </c>
      <c r="N76" s="95" t="s">
        <v>126</v>
      </c>
      <c r="O76" s="95" t="s">
        <v>519</v>
      </c>
      <c r="P76" s="59">
        <v>1500000</v>
      </c>
      <c r="Q76" s="59">
        <f>0.8*P76</f>
        <v>1200000</v>
      </c>
      <c r="R76" s="59">
        <f>0.6*P76</f>
        <v>900000</v>
      </c>
      <c r="S76" s="59">
        <v>2000000</v>
      </c>
      <c r="T76" s="59">
        <f>0.8*S76</f>
        <v>1600000</v>
      </c>
      <c r="U76" s="59">
        <f>0.6*S76</f>
        <v>1200000</v>
      </c>
      <c r="V76" s="65">
        <f t="shared" si="67"/>
        <v>133.33333333333331</v>
      </c>
      <c r="W76" s="65">
        <f t="shared" si="59"/>
        <v>133.33333333333331</v>
      </c>
      <c r="X76" s="65">
        <f t="shared" si="60"/>
        <v>133.33333333333331</v>
      </c>
      <c r="Y76" s="59">
        <v>2000000</v>
      </c>
      <c r="Z76" s="61">
        <f t="shared" si="70"/>
        <v>1200000</v>
      </c>
      <c r="AA76" s="61">
        <f t="shared" si="70"/>
        <v>900000</v>
      </c>
      <c r="AB76" s="65">
        <f t="shared" si="61"/>
        <v>133.33333333333331</v>
      </c>
      <c r="AC76" s="65">
        <f t="shared" si="62"/>
        <v>100</v>
      </c>
      <c r="AD76" s="65">
        <f t="shared" si="63"/>
        <v>100</v>
      </c>
      <c r="AE76" s="65"/>
      <c r="AF76" s="65">
        <v>2755000</v>
      </c>
      <c r="AG76" s="65"/>
      <c r="AH76" s="65"/>
      <c r="AI76" s="65" t="e">
        <f>#REF!/P76*100</f>
        <v>#REF!</v>
      </c>
      <c r="AJ76" s="65">
        <f>AF76/P76*100</f>
        <v>183.66666666666666</v>
      </c>
      <c r="AK76" s="65"/>
      <c r="AL76" s="65"/>
      <c r="AM76" s="65">
        <v>2000000</v>
      </c>
      <c r="AN76" s="117">
        <f t="shared" si="55"/>
        <v>800000</v>
      </c>
      <c r="AO76" s="117">
        <f t="shared" si="56"/>
        <v>600000</v>
      </c>
      <c r="AP76" s="78">
        <f t="shared" si="64"/>
        <v>133.33333333333331</v>
      </c>
      <c r="AQ76" s="78">
        <f t="shared" si="72"/>
        <v>66.66666666666666</v>
      </c>
      <c r="AR76" s="78">
        <f t="shared" si="72"/>
        <v>66.66666666666666</v>
      </c>
      <c r="AS76" s="3" t="s">
        <v>624</v>
      </c>
      <c r="AT76" s="3" t="s">
        <v>866</v>
      </c>
      <c r="AU76" s="2"/>
      <c r="AV76" s="2"/>
      <c r="AW76" s="4"/>
      <c r="AX76" s="141">
        <f t="shared" si="71"/>
        <v>0</v>
      </c>
      <c r="AY76" s="144">
        <f t="shared" si="68"/>
        <v>0.8</v>
      </c>
      <c r="AZ76" s="144">
        <f t="shared" si="69"/>
        <v>0.6</v>
      </c>
      <c r="BA76" s="4"/>
      <c r="BB76" s="141">
        <f t="shared" si="21"/>
        <v>-400000</v>
      </c>
      <c r="BC76" s="141">
        <f t="shared" si="22"/>
        <v>-300000</v>
      </c>
      <c r="BD76" s="4"/>
    </row>
    <row r="77" spans="1:56" ht="49.5" customHeight="1">
      <c r="A77" s="3">
        <v>55</v>
      </c>
      <c r="B77" s="57" t="s">
        <v>1014</v>
      </c>
      <c r="C77" s="57" t="s">
        <v>747</v>
      </c>
      <c r="D77" s="72" t="s">
        <v>128</v>
      </c>
      <c r="E77" s="72" t="s">
        <v>129</v>
      </c>
      <c r="F77" s="56">
        <v>3000000</v>
      </c>
      <c r="G77" s="56">
        <f t="shared" si="40"/>
        <v>2400000</v>
      </c>
      <c r="H77" s="56">
        <f t="shared" si="41"/>
        <v>1800000</v>
      </c>
      <c r="I77" s="56" t="s">
        <v>391</v>
      </c>
      <c r="J77" s="2"/>
      <c r="K77" s="2"/>
      <c r="L77" s="2"/>
      <c r="M77" s="16">
        <v>5000000</v>
      </c>
      <c r="N77" s="95" t="s">
        <v>128</v>
      </c>
      <c r="O77" s="95" t="s">
        <v>520</v>
      </c>
      <c r="P77" s="59">
        <v>3000000</v>
      </c>
      <c r="Q77" s="59">
        <f>0.8*P77</f>
        <v>2400000</v>
      </c>
      <c r="R77" s="59">
        <f>0.6*P77</f>
        <v>1800000</v>
      </c>
      <c r="S77" s="59">
        <v>4000000</v>
      </c>
      <c r="T77" s="59">
        <f>0.8*S77</f>
        <v>3200000</v>
      </c>
      <c r="U77" s="59">
        <f>0.6*S77</f>
        <v>2400000</v>
      </c>
      <c r="V77" s="65">
        <f t="shared" si="67"/>
        <v>133.33333333333331</v>
      </c>
      <c r="W77" s="65">
        <f t="shared" si="59"/>
        <v>133.33333333333331</v>
      </c>
      <c r="X77" s="65">
        <f t="shared" si="60"/>
        <v>133.33333333333331</v>
      </c>
      <c r="Y77" s="59">
        <v>4000000</v>
      </c>
      <c r="Z77" s="61">
        <f t="shared" si="70"/>
        <v>2400000</v>
      </c>
      <c r="AA77" s="61">
        <f t="shared" si="70"/>
        <v>1800000</v>
      </c>
      <c r="AB77" s="65">
        <f t="shared" si="61"/>
        <v>133.33333333333331</v>
      </c>
      <c r="AC77" s="65">
        <f t="shared" si="62"/>
        <v>100</v>
      </c>
      <c r="AD77" s="65">
        <f t="shared" si="63"/>
        <v>100</v>
      </c>
      <c r="AE77" s="65"/>
      <c r="AF77" s="65">
        <v>2754000</v>
      </c>
      <c r="AG77" s="65"/>
      <c r="AH77" s="65"/>
      <c r="AI77" s="65" t="e">
        <f>#REF!/P77*100</f>
        <v>#REF!</v>
      </c>
      <c r="AJ77" s="65">
        <f>AF77/P77*100</f>
        <v>91.8</v>
      </c>
      <c r="AK77" s="65"/>
      <c r="AL77" s="65"/>
      <c r="AM77" s="65">
        <v>4000000</v>
      </c>
      <c r="AN77" s="117">
        <f t="shared" si="55"/>
        <v>1600000</v>
      </c>
      <c r="AO77" s="117">
        <f t="shared" si="56"/>
        <v>1200000</v>
      </c>
      <c r="AP77" s="78">
        <f t="shared" si="64"/>
        <v>133.33333333333331</v>
      </c>
      <c r="AQ77" s="78">
        <f t="shared" si="72"/>
        <v>66.66666666666666</v>
      </c>
      <c r="AR77" s="78">
        <f t="shared" si="72"/>
        <v>66.66666666666666</v>
      </c>
      <c r="AS77" s="3" t="s">
        <v>624</v>
      </c>
      <c r="AT77" s="3" t="s">
        <v>866</v>
      </c>
      <c r="AU77" s="2"/>
      <c r="AV77" s="2"/>
      <c r="AW77" s="4"/>
      <c r="AX77" s="141">
        <f t="shared" si="71"/>
        <v>0</v>
      </c>
      <c r="AY77" s="144">
        <f t="shared" si="68"/>
        <v>0.8</v>
      </c>
      <c r="AZ77" s="144">
        <f t="shared" si="69"/>
        <v>0.6</v>
      </c>
      <c r="BA77" s="4"/>
      <c r="BB77" s="141">
        <f t="shared" si="21"/>
        <v>-800000</v>
      </c>
      <c r="BC77" s="141">
        <f t="shared" si="22"/>
        <v>-600000</v>
      </c>
      <c r="BD77" s="4"/>
    </row>
    <row r="78" spans="1:56" s="10" customFormat="1" ht="43.5" customHeight="1">
      <c r="A78" s="3">
        <v>56</v>
      </c>
      <c r="B78" s="57" t="s">
        <v>1015</v>
      </c>
      <c r="C78" s="57" t="s">
        <v>748</v>
      </c>
      <c r="D78" s="72" t="s">
        <v>130</v>
      </c>
      <c r="E78" s="72" t="s">
        <v>131</v>
      </c>
      <c r="F78" s="56">
        <v>3000000</v>
      </c>
      <c r="G78" s="56">
        <f t="shared" si="40"/>
        <v>2400000</v>
      </c>
      <c r="H78" s="56">
        <f t="shared" si="41"/>
        <v>1800000</v>
      </c>
      <c r="I78" s="56" t="s">
        <v>391</v>
      </c>
      <c r="J78" s="77"/>
      <c r="K78" s="77"/>
      <c r="L78" s="77"/>
      <c r="M78" s="16">
        <v>5000000</v>
      </c>
      <c r="N78" s="95" t="s">
        <v>130</v>
      </c>
      <c r="O78" s="95" t="s">
        <v>521</v>
      </c>
      <c r="P78" s="59">
        <v>3000000</v>
      </c>
      <c r="Q78" s="59">
        <f>0.8*P78</f>
        <v>2400000</v>
      </c>
      <c r="R78" s="59">
        <f>0.6*P78</f>
        <v>1800000</v>
      </c>
      <c r="S78" s="59">
        <v>4000000</v>
      </c>
      <c r="T78" s="59">
        <f>0.8*S78</f>
        <v>3200000</v>
      </c>
      <c r="U78" s="59">
        <f>0.6*S78</f>
        <v>2400000</v>
      </c>
      <c r="V78" s="65">
        <f>S78/P78*100</f>
        <v>133.33333333333331</v>
      </c>
      <c r="W78" s="65">
        <f t="shared" si="59"/>
        <v>133.33333333333331</v>
      </c>
      <c r="X78" s="65">
        <f t="shared" si="60"/>
        <v>133.33333333333331</v>
      </c>
      <c r="Y78" s="59">
        <v>4000000</v>
      </c>
      <c r="Z78" s="61">
        <f t="shared" si="70"/>
        <v>2400000</v>
      </c>
      <c r="AA78" s="61">
        <f t="shared" si="70"/>
        <v>1800000</v>
      </c>
      <c r="AB78" s="65">
        <f t="shared" si="61"/>
        <v>133.33333333333331</v>
      </c>
      <c r="AC78" s="65">
        <f t="shared" si="62"/>
        <v>100</v>
      </c>
      <c r="AD78" s="65">
        <f t="shared" si="63"/>
        <v>100</v>
      </c>
      <c r="AE78" s="89"/>
      <c r="AF78" s="65">
        <v>2750000</v>
      </c>
      <c r="AG78" s="89"/>
      <c r="AH78" s="65"/>
      <c r="AI78" s="65" t="e">
        <f>#REF!/P78*100</f>
        <v>#REF!</v>
      </c>
      <c r="AJ78" s="65">
        <f>AF78/P78*100</f>
        <v>91.66666666666666</v>
      </c>
      <c r="AK78" s="65"/>
      <c r="AL78" s="65"/>
      <c r="AM78" s="65">
        <v>4000000</v>
      </c>
      <c r="AN78" s="117">
        <f t="shared" si="55"/>
        <v>1600000</v>
      </c>
      <c r="AO78" s="117">
        <f t="shared" si="56"/>
        <v>1200000</v>
      </c>
      <c r="AP78" s="78">
        <f t="shared" si="64"/>
        <v>133.33333333333331</v>
      </c>
      <c r="AQ78" s="78">
        <f>AN78/Q78*100</f>
        <v>66.66666666666666</v>
      </c>
      <c r="AR78" s="78">
        <f t="shared" si="72"/>
        <v>66.66666666666666</v>
      </c>
      <c r="AS78" s="3" t="s">
        <v>624</v>
      </c>
      <c r="AT78" s="3" t="s">
        <v>866</v>
      </c>
      <c r="AU78" s="2"/>
      <c r="AV78" s="2"/>
      <c r="AW78" s="90"/>
      <c r="AX78" s="141">
        <f t="shared" si="71"/>
        <v>0</v>
      </c>
      <c r="AY78" s="144">
        <f t="shared" si="68"/>
        <v>0.8</v>
      </c>
      <c r="AZ78" s="144">
        <f t="shared" si="69"/>
        <v>0.6</v>
      </c>
      <c r="BA78" s="90"/>
      <c r="BB78" s="141">
        <f t="shared" si="21"/>
        <v>-800000</v>
      </c>
      <c r="BC78" s="141">
        <f t="shared" si="22"/>
        <v>-600000</v>
      </c>
      <c r="BD78" s="90"/>
    </row>
    <row r="79" spans="1:56" s="10" customFormat="1" ht="36" customHeight="1">
      <c r="A79" s="3">
        <v>57</v>
      </c>
      <c r="B79" s="3"/>
      <c r="C79" s="3"/>
      <c r="D79" s="72"/>
      <c r="E79" s="72"/>
      <c r="F79" s="56"/>
      <c r="G79" s="56"/>
      <c r="H79" s="56"/>
      <c r="I79" s="56"/>
      <c r="J79" s="77"/>
      <c r="K79" s="77"/>
      <c r="L79" s="77"/>
      <c r="M79" s="18">
        <v>700000</v>
      </c>
      <c r="N79" s="2" t="s">
        <v>336</v>
      </c>
      <c r="O79" s="2" t="s">
        <v>337</v>
      </c>
      <c r="P79" s="59"/>
      <c r="Q79" s="59"/>
      <c r="R79" s="59"/>
      <c r="S79" s="65">
        <v>700000</v>
      </c>
      <c r="T79" s="61">
        <f>S79*80%</f>
        <v>560000</v>
      </c>
      <c r="U79" s="61">
        <f>S79*60%</f>
        <v>420000</v>
      </c>
      <c r="V79" s="65"/>
      <c r="W79" s="65"/>
      <c r="X79" s="65"/>
      <c r="Y79" s="65">
        <v>700000</v>
      </c>
      <c r="Z79" s="65">
        <f>Y79*0.8</f>
        <v>560000</v>
      </c>
      <c r="AA79" s="65">
        <f>Y79*0.6</f>
        <v>420000</v>
      </c>
      <c r="AB79" s="65"/>
      <c r="AC79" s="65"/>
      <c r="AD79" s="65"/>
      <c r="AE79" s="89"/>
      <c r="AF79" s="89"/>
      <c r="AG79" s="65">
        <v>700000</v>
      </c>
      <c r="AH79" s="65"/>
      <c r="AI79" s="65"/>
      <c r="AJ79" s="65"/>
      <c r="AK79" s="65"/>
      <c r="AL79" s="65"/>
      <c r="AM79" s="65">
        <v>1000000</v>
      </c>
      <c r="AN79" s="117">
        <f>ROUND(AM79*40%,-3)</f>
        <v>400000</v>
      </c>
      <c r="AO79" s="117">
        <f>ROUND(AM79*30%,-3)</f>
        <v>300000</v>
      </c>
      <c r="AP79" s="119" t="s">
        <v>895</v>
      </c>
      <c r="AQ79" s="78"/>
      <c r="AR79" s="78"/>
      <c r="AS79" s="3" t="s">
        <v>324</v>
      </c>
      <c r="AT79" s="3" t="s">
        <v>844</v>
      </c>
      <c r="AU79" s="3"/>
      <c r="AV79" s="3" t="s">
        <v>338</v>
      </c>
      <c r="AW79" s="57" t="s">
        <v>374</v>
      </c>
      <c r="AX79" s="141">
        <f t="shared" si="71"/>
        <v>0</v>
      </c>
      <c r="AY79" s="144" t="e">
        <f t="shared" si="68"/>
        <v>#DIV/0!</v>
      </c>
      <c r="AZ79" s="144" t="e">
        <f t="shared" si="69"/>
        <v>#DIV/0!</v>
      </c>
      <c r="BA79" s="90"/>
      <c r="BB79" s="141">
        <f t="shared" si="21"/>
        <v>400000</v>
      </c>
      <c r="BC79" s="141">
        <f t="shared" si="22"/>
        <v>300000</v>
      </c>
      <c r="BD79" s="90"/>
    </row>
    <row r="80" spans="1:56" s="10" customFormat="1" ht="24" customHeight="1">
      <c r="A80" s="93" t="s">
        <v>7</v>
      </c>
      <c r="B80" s="93"/>
      <c r="C80" s="93"/>
      <c r="D80" s="94" t="s">
        <v>8</v>
      </c>
      <c r="E80" s="57"/>
      <c r="F80" s="68"/>
      <c r="G80" s="65"/>
      <c r="H80" s="65"/>
      <c r="I80" s="65"/>
      <c r="J80" s="77"/>
      <c r="K80" s="77"/>
      <c r="L80" s="77"/>
      <c r="M80" s="16"/>
      <c r="N80" s="91" t="s">
        <v>8</v>
      </c>
      <c r="O80" s="2"/>
      <c r="P80" s="68"/>
      <c r="Q80" s="65"/>
      <c r="R80" s="65"/>
      <c r="S80" s="68"/>
      <c r="T80" s="65"/>
      <c r="U80" s="65"/>
      <c r="V80" s="65"/>
      <c r="W80" s="65"/>
      <c r="X80" s="65"/>
      <c r="Y80" s="65"/>
      <c r="Z80" s="65"/>
      <c r="AA80" s="65"/>
      <c r="AB80" s="65"/>
      <c r="AC80" s="65"/>
      <c r="AD80" s="65"/>
      <c r="AE80" s="89"/>
      <c r="AF80" s="89"/>
      <c r="AG80" s="89"/>
      <c r="AH80" s="65"/>
      <c r="AI80" s="65"/>
      <c r="AJ80" s="65"/>
      <c r="AK80" s="65"/>
      <c r="AL80" s="65"/>
      <c r="AM80" s="65"/>
      <c r="AN80" s="65"/>
      <c r="AO80" s="65"/>
      <c r="AP80" s="78"/>
      <c r="AQ80" s="78"/>
      <c r="AR80" s="78"/>
      <c r="AS80" s="3"/>
      <c r="AT80" s="3"/>
      <c r="AU80" s="2"/>
      <c r="AV80" s="2"/>
      <c r="AW80" s="90"/>
      <c r="AX80" s="141">
        <f t="shared" si="71"/>
        <v>0</v>
      </c>
      <c r="AY80" s="144" t="e">
        <f t="shared" si="68"/>
        <v>#DIV/0!</v>
      </c>
      <c r="AZ80" s="144" t="e">
        <f t="shared" si="69"/>
        <v>#DIV/0!</v>
      </c>
      <c r="BA80" s="90"/>
      <c r="BB80" s="141">
        <f t="shared" si="21"/>
        <v>0</v>
      </c>
      <c r="BC80" s="141">
        <f t="shared" si="22"/>
        <v>0</v>
      </c>
      <c r="BD80" s="90"/>
    </row>
    <row r="81" spans="1:56" ht="41.25" customHeight="1">
      <c r="A81" s="3">
        <v>58</v>
      </c>
      <c r="B81" s="57" t="s">
        <v>1017</v>
      </c>
      <c r="C81" s="57" t="s">
        <v>750</v>
      </c>
      <c r="D81" s="3"/>
      <c r="E81" s="2" t="s">
        <v>134</v>
      </c>
      <c r="F81" s="64">
        <v>222000</v>
      </c>
      <c r="G81" s="76">
        <v>178000</v>
      </c>
      <c r="H81" s="76">
        <v>133000</v>
      </c>
      <c r="I81" s="76" t="s">
        <v>391</v>
      </c>
      <c r="J81" s="2"/>
      <c r="K81" s="2"/>
      <c r="L81" s="2"/>
      <c r="M81" s="16">
        <v>350000</v>
      </c>
      <c r="N81" s="2"/>
      <c r="O81" s="2" t="s">
        <v>134</v>
      </c>
      <c r="P81" s="61">
        <v>222000</v>
      </c>
      <c r="Q81" s="65">
        <v>178000</v>
      </c>
      <c r="R81" s="65">
        <v>133000</v>
      </c>
      <c r="S81" s="61">
        <v>350000</v>
      </c>
      <c r="T81" s="65">
        <v>178000</v>
      </c>
      <c r="U81" s="65">
        <v>133000</v>
      </c>
      <c r="V81" s="65">
        <f aca="true" t="shared" si="73" ref="V81:X82">S81/P81*100</f>
        <v>157.65765765765767</v>
      </c>
      <c r="W81" s="65">
        <f t="shared" si="73"/>
        <v>100</v>
      </c>
      <c r="X81" s="65">
        <f t="shared" si="73"/>
        <v>100</v>
      </c>
      <c r="Y81" s="61">
        <v>350000</v>
      </c>
      <c r="Z81" s="61">
        <f>Q81</f>
        <v>178000</v>
      </c>
      <c r="AA81" s="61">
        <f>R81</f>
        <v>133000</v>
      </c>
      <c r="AB81" s="65">
        <f aca="true" t="shared" si="74" ref="AB81:AD82">Y81/P81*100</f>
        <v>157.65765765765767</v>
      </c>
      <c r="AC81" s="65">
        <f t="shared" si="74"/>
        <v>100</v>
      </c>
      <c r="AD81" s="65">
        <f t="shared" si="74"/>
        <v>100</v>
      </c>
      <c r="AE81" s="65"/>
      <c r="AF81" s="65">
        <v>330000</v>
      </c>
      <c r="AG81" s="65"/>
      <c r="AH81" s="65"/>
      <c r="AI81" s="65" t="e">
        <f>#REF!/P81*100</f>
        <v>#REF!</v>
      </c>
      <c r="AJ81" s="65">
        <f>AF81/P81*100</f>
        <v>148.64864864864865</v>
      </c>
      <c r="AK81" s="65"/>
      <c r="AL81" s="65"/>
      <c r="AM81" s="61">
        <v>222000</v>
      </c>
      <c r="AN81" s="117">
        <f>ROUND(AM81*40%,-3)</f>
        <v>89000</v>
      </c>
      <c r="AO81" s="117">
        <f>ROUND(AM81*30%,-3)</f>
        <v>67000</v>
      </c>
      <c r="AP81" s="78">
        <f aca="true" t="shared" si="75" ref="AP81:AR82">AM81/P81*100</f>
        <v>100</v>
      </c>
      <c r="AQ81" s="78">
        <f t="shared" si="75"/>
        <v>50</v>
      </c>
      <c r="AR81" s="78">
        <f t="shared" si="75"/>
        <v>50.37593984962406</v>
      </c>
      <c r="AS81" s="46"/>
      <c r="AT81" s="3"/>
      <c r="AU81" s="2"/>
      <c r="AV81" s="2"/>
      <c r="AW81" s="4"/>
      <c r="AX81" s="141">
        <f t="shared" si="71"/>
        <v>0</v>
      </c>
      <c r="AY81" s="144">
        <f t="shared" si="68"/>
        <v>0.8018018018018018</v>
      </c>
      <c r="AZ81" s="144">
        <f t="shared" si="69"/>
        <v>0.5990990990990991</v>
      </c>
      <c r="BA81" s="4"/>
      <c r="BB81" s="141">
        <f t="shared" si="21"/>
        <v>-89000</v>
      </c>
      <c r="BC81" s="141">
        <f t="shared" si="22"/>
        <v>-66000</v>
      </c>
      <c r="BD81" s="4"/>
    </row>
    <row r="82" spans="1:56" ht="60" customHeight="1">
      <c r="A82" s="3">
        <v>59</v>
      </c>
      <c r="B82" s="57" t="s">
        <v>1018</v>
      </c>
      <c r="C82" s="57" t="s">
        <v>751</v>
      </c>
      <c r="D82" s="3"/>
      <c r="E82" s="2" t="s">
        <v>135</v>
      </c>
      <c r="F82" s="64">
        <v>192000</v>
      </c>
      <c r="G82" s="76">
        <v>154000</v>
      </c>
      <c r="H82" s="76">
        <v>115000</v>
      </c>
      <c r="I82" s="76" t="s">
        <v>391</v>
      </c>
      <c r="J82" s="2"/>
      <c r="K82" s="2"/>
      <c r="L82" s="2"/>
      <c r="M82" s="16">
        <v>300000</v>
      </c>
      <c r="N82" s="96" t="s">
        <v>522</v>
      </c>
      <c r="O82" s="2" t="s">
        <v>638</v>
      </c>
      <c r="P82" s="61">
        <v>192000</v>
      </c>
      <c r="Q82" s="65">
        <v>154000</v>
      </c>
      <c r="R82" s="65">
        <v>115000</v>
      </c>
      <c r="S82" s="61">
        <v>600000</v>
      </c>
      <c r="T82" s="65">
        <v>154000</v>
      </c>
      <c r="U82" s="65">
        <v>115000</v>
      </c>
      <c r="V82" s="65">
        <f t="shared" si="73"/>
        <v>312.5</v>
      </c>
      <c r="W82" s="65">
        <f t="shared" si="73"/>
        <v>100</v>
      </c>
      <c r="X82" s="65">
        <f t="shared" si="73"/>
        <v>100</v>
      </c>
      <c r="Y82" s="61">
        <v>600000</v>
      </c>
      <c r="Z82" s="61">
        <f>Q82</f>
        <v>154000</v>
      </c>
      <c r="AA82" s="61">
        <f>R82</f>
        <v>115000</v>
      </c>
      <c r="AB82" s="65">
        <f t="shared" si="74"/>
        <v>312.5</v>
      </c>
      <c r="AC82" s="65">
        <f t="shared" si="74"/>
        <v>100</v>
      </c>
      <c r="AD82" s="65">
        <f t="shared" si="74"/>
        <v>100</v>
      </c>
      <c r="AE82" s="65"/>
      <c r="AF82" s="65">
        <v>563000</v>
      </c>
      <c r="AG82" s="65"/>
      <c r="AH82" s="65"/>
      <c r="AI82" s="65" t="e">
        <f>#REF!/P82*100</f>
        <v>#REF!</v>
      </c>
      <c r="AJ82" s="65">
        <f>AF82/P82*100</f>
        <v>293.22916666666663</v>
      </c>
      <c r="AK82" s="65"/>
      <c r="AL82" s="65"/>
      <c r="AM82" s="65">
        <v>500000</v>
      </c>
      <c r="AN82" s="117">
        <f>ROUND(AM82*40%,-3)</f>
        <v>200000</v>
      </c>
      <c r="AO82" s="117">
        <f>ROUND(AM82*30%,-3)</f>
        <v>150000</v>
      </c>
      <c r="AP82" s="78">
        <f t="shared" si="75"/>
        <v>260.41666666666663</v>
      </c>
      <c r="AQ82" s="78">
        <f t="shared" si="75"/>
        <v>129.87012987012986</v>
      </c>
      <c r="AR82" s="78">
        <f t="shared" si="75"/>
        <v>130.43478260869566</v>
      </c>
      <c r="AS82" s="3" t="s">
        <v>624</v>
      </c>
      <c r="AT82" s="3" t="s">
        <v>849</v>
      </c>
      <c r="AU82" s="2"/>
      <c r="AV82" s="2"/>
      <c r="AW82" s="4"/>
      <c r="AX82" s="141">
        <f t="shared" si="71"/>
        <v>0</v>
      </c>
      <c r="AY82" s="144">
        <f t="shared" si="68"/>
        <v>0.8020833333333334</v>
      </c>
      <c r="AZ82" s="144">
        <f t="shared" si="69"/>
        <v>0.5989583333333334</v>
      </c>
      <c r="BA82" s="4"/>
      <c r="BB82" s="141">
        <f t="shared" si="21"/>
        <v>46000</v>
      </c>
      <c r="BC82" s="141">
        <f t="shared" si="22"/>
        <v>35000</v>
      </c>
      <c r="BD82" s="4"/>
    </row>
    <row r="83" spans="1:56" ht="34.5" customHeight="1">
      <c r="A83" s="3">
        <v>60</v>
      </c>
      <c r="B83" s="57"/>
      <c r="C83" s="57"/>
      <c r="D83" s="3"/>
      <c r="E83" s="2"/>
      <c r="F83" s="64"/>
      <c r="G83" s="76"/>
      <c r="H83" s="76"/>
      <c r="I83" s="76" t="s">
        <v>391</v>
      </c>
      <c r="J83" s="2"/>
      <c r="K83" s="2"/>
      <c r="L83" s="2"/>
      <c r="M83" s="16"/>
      <c r="N83" s="2" t="s">
        <v>523</v>
      </c>
      <c r="O83" s="92" t="s">
        <v>524</v>
      </c>
      <c r="P83" s="61"/>
      <c r="Q83" s="65"/>
      <c r="R83" s="65"/>
      <c r="S83" s="61">
        <v>350000</v>
      </c>
      <c r="T83" s="65"/>
      <c r="U83" s="65"/>
      <c r="V83" s="65"/>
      <c r="W83" s="65"/>
      <c r="X83" s="65"/>
      <c r="Y83" s="61">
        <v>350000</v>
      </c>
      <c r="Z83" s="65">
        <f>Y83*0.8</f>
        <v>280000</v>
      </c>
      <c r="AA83" s="65">
        <f>Y83*0.6</f>
        <v>210000</v>
      </c>
      <c r="AB83" s="65"/>
      <c r="AC83" s="65"/>
      <c r="AD83" s="65"/>
      <c r="AE83" s="65"/>
      <c r="AF83" s="65"/>
      <c r="AG83" s="65"/>
      <c r="AH83" s="65"/>
      <c r="AI83" s="65"/>
      <c r="AJ83" s="65"/>
      <c r="AK83" s="65"/>
      <c r="AL83" s="65"/>
      <c r="AM83" s="65">
        <v>350000</v>
      </c>
      <c r="AN83" s="117">
        <f>ROUND(AM83*40%,-3)</f>
        <v>140000</v>
      </c>
      <c r="AO83" s="117">
        <f>ROUND(AM83*30%,-3)</f>
        <v>105000</v>
      </c>
      <c r="AP83" s="119" t="s">
        <v>895</v>
      </c>
      <c r="AQ83" s="78"/>
      <c r="AR83" s="78"/>
      <c r="AS83" s="3" t="s">
        <v>324</v>
      </c>
      <c r="AT83" s="3" t="s">
        <v>835</v>
      </c>
      <c r="AU83" s="2"/>
      <c r="AV83" s="2"/>
      <c r="AW83" s="4"/>
      <c r="AX83" s="141">
        <f t="shared" si="71"/>
        <v>0</v>
      </c>
      <c r="AY83" s="144" t="e">
        <f t="shared" si="68"/>
        <v>#DIV/0!</v>
      </c>
      <c r="AZ83" s="144" t="e">
        <f t="shared" si="69"/>
        <v>#DIV/0!</v>
      </c>
      <c r="BA83" s="4"/>
      <c r="BB83" s="141">
        <f t="shared" si="21"/>
        <v>140000</v>
      </c>
      <c r="BC83" s="141">
        <f t="shared" si="22"/>
        <v>105000</v>
      </c>
      <c r="BD83" s="4"/>
    </row>
    <row r="84" spans="1:56" ht="34.5" customHeight="1">
      <c r="A84" s="3">
        <v>61</v>
      </c>
      <c r="B84" s="57" t="s">
        <v>1019</v>
      </c>
      <c r="C84" s="57" t="s">
        <v>752</v>
      </c>
      <c r="D84" s="3"/>
      <c r="E84" s="2" t="s">
        <v>136</v>
      </c>
      <c r="F84" s="64">
        <v>162000</v>
      </c>
      <c r="G84" s="76">
        <v>130000</v>
      </c>
      <c r="H84" s="76">
        <v>97000</v>
      </c>
      <c r="I84" s="76"/>
      <c r="J84" s="2"/>
      <c r="K84" s="2"/>
      <c r="L84" s="2"/>
      <c r="M84" s="16">
        <v>250000</v>
      </c>
      <c r="N84" s="2"/>
      <c r="O84" s="2" t="s">
        <v>100</v>
      </c>
      <c r="P84" s="61">
        <v>162000</v>
      </c>
      <c r="Q84" s="65">
        <v>130000</v>
      </c>
      <c r="R84" s="65">
        <v>97000</v>
      </c>
      <c r="S84" s="61">
        <v>200000</v>
      </c>
      <c r="T84" s="65">
        <v>130000</v>
      </c>
      <c r="U84" s="65">
        <v>97000</v>
      </c>
      <c r="V84" s="65">
        <f>S84/P84*100</f>
        <v>123.45679012345678</v>
      </c>
      <c r="W84" s="65">
        <f>T84/Q84*100</f>
        <v>100</v>
      </c>
      <c r="X84" s="65">
        <f>U84/R84*100</f>
        <v>100</v>
      </c>
      <c r="Y84" s="61">
        <v>200000</v>
      </c>
      <c r="Z84" s="61">
        <f>Q84</f>
        <v>130000</v>
      </c>
      <c r="AA84" s="61">
        <f>R84</f>
        <v>97000</v>
      </c>
      <c r="AB84" s="65">
        <f>Y84/P84*100</f>
        <v>123.45679012345678</v>
      </c>
      <c r="AC84" s="65">
        <f>Z84/Q84*100</f>
        <v>100</v>
      </c>
      <c r="AD84" s="65">
        <f>AA84/R84*100</f>
        <v>100</v>
      </c>
      <c r="AE84" s="65">
        <v>1.5</v>
      </c>
      <c r="AF84" s="65"/>
      <c r="AG84" s="65">
        <v>243000</v>
      </c>
      <c r="AH84" s="65"/>
      <c r="AI84" s="65" t="e">
        <f>#REF!/P84*100</f>
        <v>#REF!</v>
      </c>
      <c r="AJ84" s="65"/>
      <c r="AK84" s="65">
        <f>AG84/P84*100</f>
        <v>150</v>
      </c>
      <c r="AL84" s="65"/>
      <c r="AM84" s="65">
        <v>162000</v>
      </c>
      <c r="AN84" s="117">
        <f>ROUND(AM84*40%,-3)</f>
        <v>65000</v>
      </c>
      <c r="AO84" s="117">
        <f>ROUND(AM84*30%,-3)</f>
        <v>49000</v>
      </c>
      <c r="AP84" s="78">
        <f>AM84/P84*100</f>
        <v>100</v>
      </c>
      <c r="AQ84" s="78">
        <f>AN84/Q84*100</f>
        <v>50</v>
      </c>
      <c r="AR84" s="78">
        <f>AO84/R84*100</f>
        <v>50.51546391752577</v>
      </c>
      <c r="AS84" s="46"/>
      <c r="AT84" s="3"/>
      <c r="AU84" s="2"/>
      <c r="AV84" s="2"/>
      <c r="AW84" s="57" t="s">
        <v>370</v>
      </c>
      <c r="AX84" s="141">
        <f t="shared" si="71"/>
        <v>0</v>
      </c>
      <c r="AY84" s="144">
        <f t="shared" si="68"/>
        <v>0.8024691358024691</v>
      </c>
      <c r="AZ84" s="144">
        <f t="shared" si="69"/>
        <v>0.5987654320987654</v>
      </c>
      <c r="BA84" s="4"/>
      <c r="BB84" s="141">
        <f t="shared" si="21"/>
        <v>-65000</v>
      </c>
      <c r="BC84" s="141">
        <f t="shared" si="22"/>
        <v>-48000</v>
      </c>
      <c r="BD84" s="4"/>
    </row>
    <row r="85" spans="1:56" ht="18" customHeight="1">
      <c r="A85" s="6">
        <v>5</v>
      </c>
      <c r="B85" s="6"/>
      <c r="C85" s="6"/>
      <c r="D85" s="52" t="s">
        <v>206</v>
      </c>
      <c r="E85" s="52"/>
      <c r="F85" s="65"/>
      <c r="G85" s="65"/>
      <c r="H85" s="65"/>
      <c r="I85" s="65"/>
      <c r="J85" s="2"/>
      <c r="K85" s="2"/>
      <c r="L85" s="2"/>
      <c r="M85" s="16"/>
      <c r="N85" s="161" t="s">
        <v>206</v>
      </c>
      <c r="O85" s="161"/>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78"/>
      <c r="AQ85" s="78"/>
      <c r="AR85" s="78"/>
      <c r="AS85" s="3"/>
      <c r="AT85" s="3"/>
      <c r="AU85" s="2"/>
      <c r="AV85" s="2"/>
      <c r="AW85" s="4"/>
      <c r="AX85" s="141">
        <f t="shared" si="71"/>
        <v>0</v>
      </c>
      <c r="AY85" s="144" t="e">
        <f t="shared" si="68"/>
        <v>#DIV/0!</v>
      </c>
      <c r="AZ85" s="144" t="e">
        <f t="shared" si="69"/>
        <v>#DIV/0!</v>
      </c>
      <c r="BA85" s="4"/>
      <c r="BB85" s="141">
        <f t="shared" si="21"/>
        <v>0</v>
      </c>
      <c r="BC85" s="141">
        <f t="shared" si="22"/>
        <v>0</v>
      </c>
      <c r="BD85" s="4"/>
    </row>
    <row r="86" spans="1:56" s="10" customFormat="1" ht="19.5" customHeight="1">
      <c r="A86" s="93" t="s">
        <v>5</v>
      </c>
      <c r="B86" s="93"/>
      <c r="C86" s="93"/>
      <c r="D86" s="94" t="s">
        <v>6</v>
      </c>
      <c r="E86" s="57"/>
      <c r="F86" s="68"/>
      <c r="G86" s="65"/>
      <c r="H86" s="65"/>
      <c r="I86" s="65"/>
      <c r="J86" s="77"/>
      <c r="K86" s="77"/>
      <c r="L86" s="77"/>
      <c r="M86" s="16"/>
      <c r="N86" s="91" t="s">
        <v>6</v>
      </c>
      <c r="O86" s="2"/>
      <c r="P86" s="68"/>
      <c r="Q86" s="65"/>
      <c r="R86" s="65"/>
      <c r="S86" s="68"/>
      <c r="T86" s="65"/>
      <c r="U86" s="65"/>
      <c r="V86" s="65"/>
      <c r="W86" s="65"/>
      <c r="X86" s="65"/>
      <c r="Y86" s="65"/>
      <c r="Z86" s="65"/>
      <c r="AA86" s="65"/>
      <c r="AB86" s="65"/>
      <c r="AC86" s="65"/>
      <c r="AD86" s="65"/>
      <c r="AE86" s="89"/>
      <c r="AF86" s="89"/>
      <c r="AG86" s="89"/>
      <c r="AH86" s="65"/>
      <c r="AI86" s="65"/>
      <c r="AJ86" s="65"/>
      <c r="AK86" s="65"/>
      <c r="AL86" s="65"/>
      <c r="AM86" s="65"/>
      <c r="AN86" s="65"/>
      <c r="AO86" s="65"/>
      <c r="AP86" s="78"/>
      <c r="AQ86" s="78"/>
      <c r="AR86" s="78"/>
      <c r="AS86" s="3"/>
      <c r="AT86" s="3"/>
      <c r="AU86" s="2"/>
      <c r="AV86" s="2"/>
      <c r="AW86" s="90"/>
      <c r="AX86" s="141">
        <f t="shared" si="71"/>
        <v>0</v>
      </c>
      <c r="AY86" s="144" t="e">
        <f t="shared" si="68"/>
        <v>#DIV/0!</v>
      </c>
      <c r="AZ86" s="144" t="e">
        <f t="shared" si="69"/>
        <v>#DIV/0!</v>
      </c>
      <c r="BA86" s="90"/>
      <c r="BB86" s="141">
        <f t="shared" si="21"/>
        <v>0</v>
      </c>
      <c r="BC86" s="141">
        <f t="shared" si="22"/>
        <v>0</v>
      </c>
      <c r="BD86" s="90"/>
    </row>
    <row r="87" spans="1:56" ht="55.5" customHeight="1">
      <c r="A87" s="3">
        <v>62</v>
      </c>
      <c r="B87" s="57" t="s">
        <v>1020</v>
      </c>
      <c r="C87" s="57" t="s">
        <v>753</v>
      </c>
      <c r="D87" s="57" t="s">
        <v>137</v>
      </c>
      <c r="E87" s="57" t="s">
        <v>138</v>
      </c>
      <c r="F87" s="56">
        <v>1000000</v>
      </c>
      <c r="G87" s="56">
        <f>0.8*F87</f>
        <v>800000</v>
      </c>
      <c r="H87" s="56">
        <f>0.6*F87</f>
        <v>600000</v>
      </c>
      <c r="I87" s="56" t="s">
        <v>391</v>
      </c>
      <c r="J87" s="2"/>
      <c r="K87" s="2"/>
      <c r="L87" s="2"/>
      <c r="M87" s="16"/>
      <c r="N87" s="2" t="s">
        <v>526</v>
      </c>
      <c r="O87" s="2" t="s">
        <v>867</v>
      </c>
      <c r="P87" s="59">
        <v>1000000</v>
      </c>
      <c r="Q87" s="59">
        <f>0.8*P87</f>
        <v>800000</v>
      </c>
      <c r="R87" s="59">
        <f>0.6*P87</f>
        <v>600000</v>
      </c>
      <c r="S87" s="59">
        <v>1000000</v>
      </c>
      <c r="T87" s="59">
        <f>0.8*S87</f>
        <v>800000</v>
      </c>
      <c r="U87" s="59">
        <f>0.6*S87</f>
        <v>600000</v>
      </c>
      <c r="V87" s="65">
        <f>S87/P87*100</f>
        <v>100</v>
      </c>
      <c r="W87" s="65">
        <f>T87/Q87*100</f>
        <v>100</v>
      </c>
      <c r="X87" s="65">
        <f>U87/R87*100</f>
        <v>100</v>
      </c>
      <c r="Y87" s="59">
        <v>1000000</v>
      </c>
      <c r="Z87" s="61">
        <f>Q87</f>
        <v>800000</v>
      </c>
      <c r="AA87" s="61">
        <f>R87</f>
        <v>600000</v>
      </c>
      <c r="AB87" s="65">
        <f>Y87/P87*100</f>
        <v>100</v>
      </c>
      <c r="AC87" s="65">
        <f>Z87/Q87*100</f>
        <v>100</v>
      </c>
      <c r="AD87" s="65">
        <f>AA87/R87*100</f>
        <v>100</v>
      </c>
      <c r="AE87" s="65"/>
      <c r="AF87" s="65">
        <v>576000</v>
      </c>
      <c r="AG87" s="65"/>
      <c r="AH87" s="65"/>
      <c r="AI87" s="65" t="e">
        <f>#REF!/P87*100</f>
        <v>#REF!</v>
      </c>
      <c r="AJ87" s="65">
        <f>AF87/P87*100</f>
        <v>57.599999999999994</v>
      </c>
      <c r="AK87" s="65"/>
      <c r="AL87" s="65"/>
      <c r="AM87" s="65">
        <v>1000000</v>
      </c>
      <c r="AN87" s="117">
        <f>ROUND(AM87*40%,-3)</f>
        <v>400000</v>
      </c>
      <c r="AO87" s="117">
        <f>ROUND(AM87*30%,-3)</f>
        <v>300000</v>
      </c>
      <c r="AP87" s="78">
        <f>AM87/P87*100</f>
        <v>100</v>
      </c>
      <c r="AQ87" s="78">
        <f>AN87/Q87*100</f>
        <v>50</v>
      </c>
      <c r="AR87" s="78">
        <f>AO87/R87*100</f>
        <v>50</v>
      </c>
      <c r="AS87" s="3" t="s">
        <v>625</v>
      </c>
      <c r="AT87" s="3" t="s">
        <v>827</v>
      </c>
      <c r="AU87" s="2"/>
      <c r="AV87" s="2"/>
      <c r="AW87" s="4"/>
      <c r="AX87" s="141">
        <f t="shared" si="71"/>
        <v>0</v>
      </c>
      <c r="AY87" s="144">
        <f t="shared" si="68"/>
        <v>0.8</v>
      </c>
      <c r="AZ87" s="144">
        <f t="shared" si="69"/>
        <v>0.6</v>
      </c>
      <c r="BA87" s="4"/>
      <c r="BB87" s="141">
        <f t="shared" si="21"/>
        <v>-400000</v>
      </c>
      <c r="BC87" s="141">
        <f t="shared" si="22"/>
        <v>-300000</v>
      </c>
      <c r="BD87" s="4"/>
    </row>
    <row r="88" spans="1:56" ht="18.75" customHeight="1">
      <c r="A88" s="3">
        <v>63</v>
      </c>
      <c r="B88" s="3"/>
      <c r="C88" s="3"/>
      <c r="D88" s="57"/>
      <c r="E88" s="57"/>
      <c r="F88" s="56"/>
      <c r="G88" s="56"/>
      <c r="H88" s="56"/>
      <c r="I88" s="56"/>
      <c r="J88" s="2"/>
      <c r="K88" s="2"/>
      <c r="L88" s="2"/>
      <c r="M88" s="16"/>
      <c r="N88" s="2"/>
      <c r="O88" s="92" t="s">
        <v>639</v>
      </c>
      <c r="P88" s="59"/>
      <c r="Q88" s="59"/>
      <c r="R88" s="59"/>
      <c r="S88" s="61">
        <v>300000</v>
      </c>
      <c r="T88" s="59">
        <f>0.8*S88</f>
        <v>240000</v>
      </c>
      <c r="U88" s="59">
        <f>0.6*S88</f>
        <v>180000</v>
      </c>
      <c r="V88" s="65"/>
      <c r="W88" s="65"/>
      <c r="X88" s="65"/>
      <c r="Y88" s="61">
        <v>300000</v>
      </c>
      <c r="Z88" s="65">
        <f>Y88*0.8</f>
        <v>240000</v>
      </c>
      <c r="AA88" s="65">
        <f>Y88*0.6</f>
        <v>180000</v>
      </c>
      <c r="AB88" s="65"/>
      <c r="AC88" s="65"/>
      <c r="AD88" s="65"/>
      <c r="AE88" s="65"/>
      <c r="AF88" s="65"/>
      <c r="AG88" s="65"/>
      <c r="AH88" s="65"/>
      <c r="AI88" s="65"/>
      <c r="AJ88" s="65"/>
      <c r="AK88" s="65"/>
      <c r="AL88" s="65"/>
      <c r="AM88" s="65">
        <v>300000</v>
      </c>
      <c r="AN88" s="117">
        <f>ROUND(AM88*40%,-3)</f>
        <v>120000</v>
      </c>
      <c r="AO88" s="117">
        <f>ROUND(AM88*30%,-3)</f>
        <v>90000</v>
      </c>
      <c r="AP88" s="119" t="s">
        <v>895</v>
      </c>
      <c r="AQ88" s="78"/>
      <c r="AR88" s="78"/>
      <c r="AS88" s="3" t="s">
        <v>324</v>
      </c>
      <c r="AT88" s="3" t="s">
        <v>835</v>
      </c>
      <c r="AU88" s="2"/>
      <c r="AV88" s="2"/>
      <c r="AW88" s="4"/>
      <c r="AX88" s="141">
        <f t="shared" si="71"/>
        <v>0</v>
      </c>
      <c r="AY88" s="144" t="e">
        <f t="shared" si="68"/>
        <v>#DIV/0!</v>
      </c>
      <c r="AZ88" s="144" t="e">
        <f t="shared" si="69"/>
        <v>#DIV/0!</v>
      </c>
      <c r="BA88" s="4"/>
      <c r="BB88" s="141">
        <f t="shared" si="21"/>
        <v>120000</v>
      </c>
      <c r="BC88" s="141">
        <f t="shared" si="22"/>
        <v>90000</v>
      </c>
      <c r="BD88" s="4"/>
    </row>
    <row r="89" spans="1:56" ht="21" customHeight="1">
      <c r="A89" s="93" t="s">
        <v>7</v>
      </c>
      <c r="B89" s="93"/>
      <c r="C89" s="93"/>
      <c r="D89" s="94" t="s">
        <v>8</v>
      </c>
      <c r="E89" s="57"/>
      <c r="F89" s="68"/>
      <c r="G89" s="65"/>
      <c r="H89" s="65"/>
      <c r="I89" s="65"/>
      <c r="J89" s="2"/>
      <c r="K89" s="2"/>
      <c r="L89" s="2"/>
      <c r="M89" s="16"/>
      <c r="N89" s="91" t="s">
        <v>8</v>
      </c>
      <c r="O89" s="2"/>
      <c r="P89" s="68"/>
      <c r="Q89" s="65"/>
      <c r="R89" s="65"/>
      <c r="S89" s="68"/>
      <c r="T89" s="59"/>
      <c r="U89" s="59"/>
      <c r="V89" s="65"/>
      <c r="W89" s="65"/>
      <c r="X89" s="65"/>
      <c r="Y89" s="65"/>
      <c r="Z89" s="65"/>
      <c r="AA89" s="65"/>
      <c r="AB89" s="65"/>
      <c r="AC89" s="65"/>
      <c r="AD89" s="65"/>
      <c r="AE89" s="65"/>
      <c r="AF89" s="65"/>
      <c r="AG89" s="65"/>
      <c r="AH89" s="65"/>
      <c r="AI89" s="65"/>
      <c r="AJ89" s="65"/>
      <c r="AK89" s="65"/>
      <c r="AL89" s="65"/>
      <c r="AM89" s="65"/>
      <c r="AN89" s="65"/>
      <c r="AO89" s="65"/>
      <c r="AP89" s="78"/>
      <c r="AQ89" s="78"/>
      <c r="AR89" s="78"/>
      <c r="AS89" s="3"/>
      <c r="AT89" s="3"/>
      <c r="AU89" s="2"/>
      <c r="AV89" s="2"/>
      <c r="AW89" s="4"/>
      <c r="AX89" s="141">
        <f t="shared" si="71"/>
        <v>0</v>
      </c>
      <c r="AY89" s="144" t="e">
        <f t="shared" si="68"/>
        <v>#DIV/0!</v>
      </c>
      <c r="AZ89" s="144" t="e">
        <f t="shared" si="69"/>
        <v>#DIV/0!</v>
      </c>
      <c r="BA89" s="4"/>
      <c r="BB89" s="141">
        <f t="shared" si="21"/>
        <v>0</v>
      </c>
      <c r="BC89" s="141">
        <f t="shared" si="22"/>
        <v>0</v>
      </c>
      <c r="BD89" s="4"/>
    </row>
    <row r="90" spans="1:56" ht="32.25" customHeight="1">
      <c r="A90" s="3"/>
      <c r="B90" s="57" t="s">
        <v>1021</v>
      </c>
      <c r="C90" s="57" t="s">
        <v>754</v>
      </c>
      <c r="D90" s="3"/>
      <c r="E90" s="2" t="s">
        <v>136</v>
      </c>
      <c r="F90" s="64">
        <v>149000</v>
      </c>
      <c r="G90" s="76">
        <v>119000</v>
      </c>
      <c r="H90" s="76">
        <v>89000</v>
      </c>
      <c r="I90" s="76"/>
      <c r="J90" s="2"/>
      <c r="K90" s="2"/>
      <c r="L90" s="2"/>
      <c r="M90" s="16"/>
      <c r="N90" s="2"/>
      <c r="O90" s="2" t="s">
        <v>644</v>
      </c>
      <c r="P90" s="61">
        <v>149000</v>
      </c>
      <c r="Q90" s="65">
        <v>119000</v>
      </c>
      <c r="R90" s="65">
        <v>89000</v>
      </c>
      <c r="S90" s="61"/>
      <c r="T90" s="59"/>
      <c r="U90" s="59"/>
      <c r="V90" s="65"/>
      <c r="W90" s="65"/>
      <c r="X90" s="65"/>
      <c r="Y90" s="65"/>
      <c r="Z90" s="61">
        <f>Q90</f>
        <v>119000</v>
      </c>
      <c r="AA90" s="61">
        <f>R90</f>
        <v>89000</v>
      </c>
      <c r="AB90" s="65"/>
      <c r="AC90" s="65"/>
      <c r="AD90" s="65"/>
      <c r="AE90" s="65"/>
      <c r="AF90" s="65">
        <v>550000</v>
      </c>
      <c r="AG90" s="65"/>
      <c r="AH90" s="65"/>
      <c r="AI90" s="65" t="e">
        <f>#REF!/P90*100</f>
        <v>#REF!</v>
      </c>
      <c r="AJ90" s="65">
        <f>AF90/P90*100</f>
        <v>369.12751677852344</v>
      </c>
      <c r="AK90" s="65"/>
      <c r="AL90" s="65"/>
      <c r="AM90" s="65"/>
      <c r="AN90" s="65"/>
      <c r="AO90" s="65"/>
      <c r="AP90" s="78"/>
      <c r="AQ90" s="78"/>
      <c r="AR90" s="78"/>
      <c r="AS90" s="159" t="s">
        <v>628</v>
      </c>
      <c r="AT90" s="159" t="s">
        <v>836</v>
      </c>
      <c r="AU90" s="2"/>
      <c r="AV90" s="2"/>
      <c r="AW90" s="4"/>
      <c r="AX90" s="141">
        <f t="shared" si="71"/>
        <v>0</v>
      </c>
      <c r="AY90" s="144">
        <f t="shared" si="68"/>
        <v>0.7986577181208053</v>
      </c>
      <c r="AZ90" s="144">
        <f t="shared" si="69"/>
        <v>0.5973154362416108</v>
      </c>
      <c r="BA90" s="4"/>
      <c r="BB90" s="141">
        <f t="shared" si="21"/>
        <v>-119000</v>
      </c>
      <c r="BC90" s="141">
        <f t="shared" si="22"/>
        <v>-89000</v>
      </c>
      <c r="BD90" s="4"/>
    </row>
    <row r="91" spans="1:56" ht="17.25" customHeight="1">
      <c r="A91" s="3">
        <v>64</v>
      </c>
      <c r="B91" s="3"/>
      <c r="C91" s="3"/>
      <c r="D91" s="3"/>
      <c r="E91" s="2"/>
      <c r="F91" s="64"/>
      <c r="G91" s="76"/>
      <c r="H91" s="76"/>
      <c r="I91" s="76"/>
      <c r="J91" s="2"/>
      <c r="K91" s="2"/>
      <c r="L91" s="2"/>
      <c r="M91" s="16"/>
      <c r="N91" s="171" t="s">
        <v>454</v>
      </c>
      <c r="O91" s="2" t="s">
        <v>528</v>
      </c>
      <c r="P91" s="61"/>
      <c r="Q91" s="65"/>
      <c r="R91" s="65"/>
      <c r="S91" s="65">
        <v>250000</v>
      </c>
      <c r="T91" s="59">
        <f>0.8*S91</f>
        <v>200000</v>
      </c>
      <c r="U91" s="59">
        <f>0.6*S91</f>
        <v>150000</v>
      </c>
      <c r="V91" s="65"/>
      <c r="W91" s="65"/>
      <c r="X91" s="65"/>
      <c r="Y91" s="97">
        <v>250000</v>
      </c>
      <c r="Z91" s="65">
        <f>Y91*0.8</f>
        <v>200000</v>
      </c>
      <c r="AA91" s="65">
        <f>Y91*0.6</f>
        <v>150000</v>
      </c>
      <c r="AB91" s="65"/>
      <c r="AC91" s="65"/>
      <c r="AD91" s="65"/>
      <c r="AE91" s="65"/>
      <c r="AF91" s="65"/>
      <c r="AG91" s="65"/>
      <c r="AH91" s="65"/>
      <c r="AI91" s="65"/>
      <c r="AJ91" s="65"/>
      <c r="AK91" s="65"/>
      <c r="AL91" s="65"/>
      <c r="AM91" s="65">
        <v>250000</v>
      </c>
      <c r="AN91" s="117">
        <f>ROUND(AM91*40%,-3)</f>
        <v>100000</v>
      </c>
      <c r="AO91" s="117">
        <f>ROUND(AM91*30%,-3)</f>
        <v>75000</v>
      </c>
      <c r="AP91" s="119" t="s">
        <v>894</v>
      </c>
      <c r="AQ91" s="78"/>
      <c r="AR91" s="78"/>
      <c r="AS91" s="159"/>
      <c r="AT91" s="159"/>
      <c r="AU91" s="2"/>
      <c r="AV91" s="2"/>
      <c r="AW91" s="4"/>
      <c r="AX91" s="141">
        <f t="shared" si="71"/>
        <v>0</v>
      </c>
      <c r="AY91" s="144" t="e">
        <f t="shared" si="68"/>
        <v>#DIV/0!</v>
      </c>
      <c r="AZ91" s="144" t="e">
        <f t="shared" si="69"/>
        <v>#DIV/0!</v>
      </c>
      <c r="BA91" s="4"/>
      <c r="BB91" s="141">
        <f t="shared" si="21"/>
        <v>100000</v>
      </c>
      <c r="BC91" s="141">
        <f t="shared" si="22"/>
        <v>75000</v>
      </c>
      <c r="BD91" s="4"/>
    </row>
    <row r="92" spans="1:56" ht="17.25" customHeight="1">
      <c r="A92" s="3">
        <v>65</v>
      </c>
      <c r="B92" s="3"/>
      <c r="C92" s="3"/>
      <c r="D92" s="3"/>
      <c r="E92" s="2"/>
      <c r="F92" s="64"/>
      <c r="G92" s="76"/>
      <c r="H92" s="76"/>
      <c r="I92" s="76"/>
      <c r="J92" s="2"/>
      <c r="K92" s="2"/>
      <c r="L92" s="2"/>
      <c r="M92" s="16"/>
      <c r="N92" s="171"/>
      <c r="O92" s="2" t="s">
        <v>525</v>
      </c>
      <c r="P92" s="61"/>
      <c r="Q92" s="65"/>
      <c r="R92" s="65"/>
      <c r="S92" s="65">
        <v>250000</v>
      </c>
      <c r="T92" s="59">
        <f>0.8*S92</f>
        <v>200000</v>
      </c>
      <c r="U92" s="59">
        <f>0.6*S92</f>
        <v>150000</v>
      </c>
      <c r="V92" s="65"/>
      <c r="W92" s="65"/>
      <c r="X92" s="65"/>
      <c r="Y92" s="97">
        <v>250000</v>
      </c>
      <c r="Z92" s="65">
        <f>Y92*0.8</f>
        <v>200000</v>
      </c>
      <c r="AA92" s="65">
        <f>Y92*0.6</f>
        <v>150000</v>
      </c>
      <c r="AB92" s="65"/>
      <c r="AC92" s="65"/>
      <c r="AD92" s="65"/>
      <c r="AE92" s="65"/>
      <c r="AF92" s="65"/>
      <c r="AG92" s="65"/>
      <c r="AH92" s="65"/>
      <c r="AI92" s="65"/>
      <c r="AJ92" s="65"/>
      <c r="AK92" s="65"/>
      <c r="AL92" s="65"/>
      <c r="AM92" s="65">
        <v>250000</v>
      </c>
      <c r="AN92" s="117">
        <f>ROUND(AM92*40%,-3)</f>
        <v>100000</v>
      </c>
      <c r="AO92" s="117">
        <f>ROUND(AM92*30%,-3)</f>
        <v>75000</v>
      </c>
      <c r="AP92" s="119" t="s">
        <v>894</v>
      </c>
      <c r="AQ92" s="78"/>
      <c r="AR92" s="78"/>
      <c r="AS92" s="159"/>
      <c r="AT92" s="159"/>
      <c r="AU92" s="2"/>
      <c r="AV92" s="2"/>
      <c r="AW92" s="4"/>
      <c r="AX92" s="141">
        <f t="shared" si="71"/>
        <v>0</v>
      </c>
      <c r="AY92" s="144" t="e">
        <f t="shared" si="68"/>
        <v>#DIV/0!</v>
      </c>
      <c r="AZ92" s="144" t="e">
        <f t="shared" si="69"/>
        <v>#DIV/0!</v>
      </c>
      <c r="BA92" s="4"/>
      <c r="BB92" s="141">
        <f aca="true" t="shared" si="76" ref="BB92:BB155">AN92-Q92</f>
        <v>100000</v>
      </c>
      <c r="BC92" s="141">
        <f aca="true" t="shared" si="77" ref="BC92:BC155">AO92-R92</f>
        <v>75000</v>
      </c>
      <c r="BD92" s="4"/>
    </row>
    <row r="93" spans="1:56" ht="24" customHeight="1">
      <c r="A93" s="3">
        <v>66</v>
      </c>
      <c r="B93" s="3"/>
      <c r="C93" s="3"/>
      <c r="D93" s="3"/>
      <c r="E93" s="2"/>
      <c r="F93" s="64"/>
      <c r="G93" s="76"/>
      <c r="H93" s="76"/>
      <c r="I93" s="76"/>
      <c r="J93" s="2"/>
      <c r="K93" s="2"/>
      <c r="L93" s="2"/>
      <c r="M93" s="16"/>
      <c r="N93" s="2"/>
      <c r="O93" s="92" t="s">
        <v>100</v>
      </c>
      <c r="P93" s="61"/>
      <c r="Q93" s="65"/>
      <c r="R93" s="65"/>
      <c r="S93" s="65">
        <v>170000</v>
      </c>
      <c r="T93" s="59">
        <f>0.8*S93</f>
        <v>136000</v>
      </c>
      <c r="U93" s="59">
        <f>0.6*S93</f>
        <v>102000</v>
      </c>
      <c r="V93" s="65"/>
      <c r="W93" s="65"/>
      <c r="X93" s="65"/>
      <c r="Y93" s="97">
        <v>170000</v>
      </c>
      <c r="Z93" s="65">
        <f>Y93*0.8</f>
        <v>136000</v>
      </c>
      <c r="AA93" s="65">
        <f>Y93*0.6</f>
        <v>102000</v>
      </c>
      <c r="AB93" s="65"/>
      <c r="AC93" s="65"/>
      <c r="AD93" s="65"/>
      <c r="AE93" s="65"/>
      <c r="AF93" s="65"/>
      <c r="AG93" s="65"/>
      <c r="AH93" s="65"/>
      <c r="AI93" s="65"/>
      <c r="AJ93" s="65"/>
      <c r="AK93" s="65"/>
      <c r="AL93" s="65"/>
      <c r="AM93" s="65">
        <v>150000</v>
      </c>
      <c r="AN93" s="117">
        <f>ROUND(AM93*40%,-3)</f>
        <v>60000</v>
      </c>
      <c r="AO93" s="117">
        <f>ROUND(AM93*30%,-3)</f>
        <v>45000</v>
      </c>
      <c r="AP93" s="119" t="s">
        <v>894</v>
      </c>
      <c r="AQ93" s="78"/>
      <c r="AR93" s="78"/>
      <c r="AS93" s="159"/>
      <c r="AT93" s="159"/>
      <c r="AU93" s="2"/>
      <c r="AV93" s="2"/>
      <c r="AW93" s="4"/>
      <c r="AX93" s="141">
        <f t="shared" si="71"/>
        <v>0</v>
      </c>
      <c r="AY93" s="144" t="e">
        <f t="shared" si="68"/>
        <v>#DIV/0!</v>
      </c>
      <c r="AZ93" s="144" t="e">
        <f t="shared" si="69"/>
        <v>#DIV/0!</v>
      </c>
      <c r="BA93" s="4"/>
      <c r="BB93" s="141">
        <f t="shared" si="76"/>
        <v>60000</v>
      </c>
      <c r="BC93" s="141">
        <f t="shared" si="77"/>
        <v>45000</v>
      </c>
      <c r="BD93" s="4"/>
    </row>
    <row r="94" spans="1:56" ht="17.25" customHeight="1">
      <c r="A94" s="6">
        <v>6</v>
      </c>
      <c r="B94" s="6"/>
      <c r="C94" s="6"/>
      <c r="D94" s="52" t="s">
        <v>207</v>
      </c>
      <c r="E94" s="52"/>
      <c r="F94" s="65"/>
      <c r="G94" s="65"/>
      <c r="H94" s="65"/>
      <c r="I94" s="65"/>
      <c r="J94" s="2"/>
      <c r="K94" s="2"/>
      <c r="L94" s="2"/>
      <c r="M94" s="16"/>
      <c r="N94" s="161" t="s">
        <v>207</v>
      </c>
      <c r="O94" s="161"/>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78"/>
      <c r="AQ94" s="78"/>
      <c r="AR94" s="78"/>
      <c r="AS94" s="3"/>
      <c r="AT94" s="3"/>
      <c r="AU94" s="2"/>
      <c r="AV94" s="2"/>
      <c r="AW94" s="4"/>
      <c r="AX94" s="141">
        <f t="shared" si="71"/>
        <v>0</v>
      </c>
      <c r="AY94" s="144" t="e">
        <f t="shared" si="68"/>
        <v>#DIV/0!</v>
      </c>
      <c r="AZ94" s="144" t="e">
        <f t="shared" si="69"/>
        <v>#DIV/0!</v>
      </c>
      <c r="BA94" s="4"/>
      <c r="BB94" s="141">
        <f t="shared" si="76"/>
        <v>0</v>
      </c>
      <c r="BC94" s="141">
        <f t="shared" si="77"/>
        <v>0</v>
      </c>
      <c r="BD94" s="4"/>
    </row>
    <row r="95" spans="1:56" s="10" customFormat="1" ht="21.75" customHeight="1">
      <c r="A95" s="93" t="s">
        <v>5</v>
      </c>
      <c r="B95" s="93"/>
      <c r="C95" s="93"/>
      <c r="D95" s="94" t="s">
        <v>6</v>
      </c>
      <c r="E95" s="57"/>
      <c r="F95" s="68"/>
      <c r="G95" s="65"/>
      <c r="H95" s="65"/>
      <c r="I95" s="65"/>
      <c r="J95" s="77"/>
      <c r="K95" s="77"/>
      <c r="L95" s="77"/>
      <c r="M95" s="16"/>
      <c r="N95" s="91" t="s">
        <v>6</v>
      </c>
      <c r="O95" s="2"/>
      <c r="P95" s="68"/>
      <c r="Q95" s="65"/>
      <c r="R95" s="65"/>
      <c r="S95" s="68"/>
      <c r="T95" s="65"/>
      <c r="U95" s="65"/>
      <c r="V95" s="65"/>
      <c r="W95" s="65"/>
      <c r="X95" s="65"/>
      <c r="Y95" s="65"/>
      <c r="Z95" s="65"/>
      <c r="AA95" s="65"/>
      <c r="AB95" s="65"/>
      <c r="AC95" s="65"/>
      <c r="AD95" s="65"/>
      <c r="AE95" s="89"/>
      <c r="AF95" s="89"/>
      <c r="AG95" s="89"/>
      <c r="AH95" s="65"/>
      <c r="AI95" s="65"/>
      <c r="AJ95" s="65"/>
      <c r="AK95" s="65"/>
      <c r="AL95" s="65"/>
      <c r="AM95" s="65"/>
      <c r="AN95" s="65"/>
      <c r="AO95" s="65"/>
      <c r="AP95" s="78"/>
      <c r="AQ95" s="78"/>
      <c r="AR95" s="78"/>
      <c r="AS95" s="3"/>
      <c r="AT95" s="3"/>
      <c r="AU95" s="2"/>
      <c r="AV95" s="2"/>
      <c r="AW95" s="90"/>
      <c r="AX95" s="141">
        <f t="shared" si="71"/>
        <v>0</v>
      </c>
      <c r="AY95" s="144" t="e">
        <f t="shared" si="68"/>
        <v>#DIV/0!</v>
      </c>
      <c r="AZ95" s="144" t="e">
        <f t="shared" si="69"/>
        <v>#DIV/0!</v>
      </c>
      <c r="BA95" s="90"/>
      <c r="BB95" s="141">
        <f t="shared" si="76"/>
        <v>0</v>
      </c>
      <c r="BC95" s="141">
        <f t="shared" si="77"/>
        <v>0</v>
      </c>
      <c r="BD95" s="90"/>
    </row>
    <row r="96" spans="1:56" s="10" customFormat="1" ht="33.75" customHeight="1">
      <c r="A96" s="3">
        <v>67</v>
      </c>
      <c r="B96" s="57" t="s">
        <v>1022</v>
      </c>
      <c r="C96" s="57" t="s">
        <v>755</v>
      </c>
      <c r="D96" s="57" t="s">
        <v>139</v>
      </c>
      <c r="E96" s="57" t="s">
        <v>140</v>
      </c>
      <c r="F96" s="56">
        <v>600000</v>
      </c>
      <c r="G96" s="56">
        <f>0.8*F96</f>
        <v>480000</v>
      </c>
      <c r="H96" s="56">
        <f>0.6*F96</f>
        <v>360000</v>
      </c>
      <c r="I96" s="56"/>
      <c r="J96" s="77"/>
      <c r="K96" s="77"/>
      <c r="L96" s="77"/>
      <c r="M96" s="16"/>
      <c r="N96" s="164" t="s">
        <v>139</v>
      </c>
      <c r="O96" s="2" t="s">
        <v>140</v>
      </c>
      <c r="P96" s="59">
        <v>600000</v>
      </c>
      <c r="Q96" s="59">
        <f>0.8*P96</f>
        <v>480000</v>
      </c>
      <c r="R96" s="59">
        <f>0.6*P96</f>
        <v>360000</v>
      </c>
      <c r="S96" s="61">
        <v>1000000</v>
      </c>
      <c r="T96" s="59">
        <f>0.8*S96</f>
        <v>800000</v>
      </c>
      <c r="U96" s="59">
        <f>0.6*S96</f>
        <v>600000</v>
      </c>
      <c r="V96" s="65">
        <f>S96/P96*100</f>
        <v>166.66666666666669</v>
      </c>
      <c r="W96" s="65">
        <f>T96/Q96*100</f>
        <v>166.66666666666669</v>
      </c>
      <c r="X96" s="65">
        <f>U96/R96*100</f>
        <v>166.66666666666669</v>
      </c>
      <c r="Y96" s="61">
        <v>1000000</v>
      </c>
      <c r="Z96" s="61">
        <f>Q96</f>
        <v>480000</v>
      </c>
      <c r="AA96" s="61">
        <f>R96</f>
        <v>360000</v>
      </c>
      <c r="AB96" s="65">
        <f>Y96/P96*100</f>
        <v>166.66666666666669</v>
      </c>
      <c r="AC96" s="65">
        <f>Z96/Q96*100</f>
        <v>100</v>
      </c>
      <c r="AD96" s="65">
        <f>AA96/R96*100</f>
        <v>100</v>
      </c>
      <c r="AE96" s="89"/>
      <c r="AF96" s="89"/>
      <c r="AG96" s="89"/>
      <c r="AH96" s="65"/>
      <c r="AI96" s="65" t="e">
        <f>#REF!/P96*100</f>
        <v>#REF!</v>
      </c>
      <c r="AJ96" s="65"/>
      <c r="AK96" s="65"/>
      <c r="AL96" s="65"/>
      <c r="AM96" s="65">
        <v>1000000</v>
      </c>
      <c r="AN96" s="117">
        <f>ROUND(AM96*40%,-3)</f>
        <v>400000</v>
      </c>
      <c r="AO96" s="117">
        <f>ROUND(AM96*30%,-3)</f>
        <v>300000</v>
      </c>
      <c r="AP96" s="78">
        <f>AM96/P96*100</f>
        <v>166.66666666666669</v>
      </c>
      <c r="AQ96" s="78">
        <f>AN96/Q96*100</f>
        <v>83.33333333333334</v>
      </c>
      <c r="AR96" s="78">
        <f>AO96/R96*100</f>
        <v>83.33333333333334</v>
      </c>
      <c r="AS96" s="46" t="s">
        <v>323</v>
      </c>
      <c r="AT96" s="3" t="s">
        <v>845</v>
      </c>
      <c r="AU96" s="2"/>
      <c r="AV96" s="2"/>
      <c r="AW96" s="90"/>
      <c r="AX96" s="141">
        <f t="shared" si="71"/>
        <v>0</v>
      </c>
      <c r="AY96" s="144">
        <f t="shared" si="68"/>
        <v>0.8</v>
      </c>
      <c r="AZ96" s="144">
        <f t="shared" si="69"/>
        <v>0.6</v>
      </c>
      <c r="BA96" s="90"/>
      <c r="BB96" s="141">
        <f t="shared" si="76"/>
        <v>-80000</v>
      </c>
      <c r="BC96" s="141">
        <f t="shared" si="77"/>
        <v>-60000</v>
      </c>
      <c r="BD96" s="90"/>
    </row>
    <row r="97" spans="1:56" s="10" customFormat="1" ht="32.25" customHeight="1">
      <c r="A97" s="3">
        <v>68</v>
      </c>
      <c r="B97" s="3"/>
      <c r="C97" s="3"/>
      <c r="D97" s="57"/>
      <c r="E97" s="57"/>
      <c r="F97" s="56"/>
      <c r="G97" s="56"/>
      <c r="H97" s="56"/>
      <c r="I97" s="56"/>
      <c r="J97" s="77"/>
      <c r="K97" s="77"/>
      <c r="L97" s="77"/>
      <c r="M97" s="16"/>
      <c r="N97" s="165"/>
      <c r="O97" s="2" t="s">
        <v>645</v>
      </c>
      <c r="P97" s="59"/>
      <c r="Q97" s="59"/>
      <c r="R97" s="59"/>
      <c r="S97" s="61">
        <v>600000</v>
      </c>
      <c r="T97" s="59">
        <f aca="true" t="shared" si="78" ref="T97:T113">0.8*S97</f>
        <v>480000</v>
      </c>
      <c r="U97" s="59">
        <f>0.6*S97</f>
        <v>360000</v>
      </c>
      <c r="V97" s="65"/>
      <c r="W97" s="65"/>
      <c r="X97" s="65"/>
      <c r="Y97" s="61">
        <v>600000</v>
      </c>
      <c r="Z97" s="65">
        <f>Y97*0.8</f>
        <v>480000</v>
      </c>
      <c r="AA97" s="65">
        <f>Y97*0.6</f>
        <v>360000</v>
      </c>
      <c r="AB97" s="65"/>
      <c r="AC97" s="65"/>
      <c r="AD97" s="65"/>
      <c r="AE97" s="89"/>
      <c r="AF97" s="89"/>
      <c r="AG97" s="89"/>
      <c r="AH97" s="65"/>
      <c r="AI97" s="65"/>
      <c r="AJ97" s="65"/>
      <c r="AK97" s="65"/>
      <c r="AL97" s="65"/>
      <c r="AM97" s="65">
        <v>500000</v>
      </c>
      <c r="AN97" s="117">
        <f>ROUND(AM97*40%,-3)</f>
        <v>200000</v>
      </c>
      <c r="AO97" s="117">
        <f>ROUND(AM97*30%,-3)</f>
        <v>150000</v>
      </c>
      <c r="AP97" s="119" t="s">
        <v>895</v>
      </c>
      <c r="AQ97" s="78"/>
      <c r="AR97" s="78"/>
      <c r="AS97" s="3" t="s">
        <v>324</v>
      </c>
      <c r="AT97" s="3" t="s">
        <v>835</v>
      </c>
      <c r="AU97" s="3" t="s">
        <v>339</v>
      </c>
      <c r="AV97" s="3" t="s">
        <v>339</v>
      </c>
      <c r="AW97" s="90"/>
      <c r="AX97" s="141">
        <f t="shared" si="71"/>
        <v>0</v>
      </c>
      <c r="AY97" s="144" t="e">
        <f t="shared" si="68"/>
        <v>#DIV/0!</v>
      </c>
      <c r="AZ97" s="144" t="e">
        <f t="shared" si="69"/>
        <v>#DIV/0!</v>
      </c>
      <c r="BA97" s="90"/>
      <c r="BB97" s="141">
        <f t="shared" si="76"/>
        <v>200000</v>
      </c>
      <c r="BC97" s="141">
        <f t="shared" si="77"/>
        <v>150000</v>
      </c>
      <c r="BD97" s="90"/>
    </row>
    <row r="98" spans="1:56" ht="72" customHeight="1">
      <c r="A98" s="3">
        <v>69</v>
      </c>
      <c r="B98" s="57" t="s">
        <v>1023</v>
      </c>
      <c r="C98" s="57" t="s">
        <v>756</v>
      </c>
      <c r="D98" s="3"/>
      <c r="E98" s="2" t="s">
        <v>141</v>
      </c>
      <c r="F98" s="64">
        <v>208000</v>
      </c>
      <c r="G98" s="76">
        <v>166000</v>
      </c>
      <c r="H98" s="76">
        <v>125000</v>
      </c>
      <c r="I98" s="76" t="s">
        <v>391</v>
      </c>
      <c r="J98" s="2"/>
      <c r="K98" s="2"/>
      <c r="L98" s="2"/>
      <c r="M98" s="16"/>
      <c r="N98" s="2" t="s">
        <v>139</v>
      </c>
      <c r="O98" s="2" t="s">
        <v>640</v>
      </c>
      <c r="P98" s="61">
        <v>208000</v>
      </c>
      <c r="Q98" s="65">
        <v>166000</v>
      </c>
      <c r="R98" s="65">
        <v>125000</v>
      </c>
      <c r="S98" s="61">
        <v>600000</v>
      </c>
      <c r="T98" s="59">
        <f t="shared" si="78"/>
        <v>480000</v>
      </c>
      <c r="U98" s="59">
        <f>0.6*S98</f>
        <v>360000</v>
      </c>
      <c r="V98" s="65">
        <f>S98/P98*100</f>
        <v>288.46153846153845</v>
      </c>
      <c r="W98" s="65">
        <f>T98/Q98*100</f>
        <v>289.1566265060241</v>
      </c>
      <c r="X98" s="65">
        <f>U98/R98*100</f>
        <v>288</v>
      </c>
      <c r="Y98" s="61">
        <v>600000</v>
      </c>
      <c r="Z98" s="61">
        <f>Q98</f>
        <v>166000</v>
      </c>
      <c r="AA98" s="61">
        <f>R98</f>
        <v>125000</v>
      </c>
      <c r="AB98" s="65">
        <f>Y98/P98*100</f>
        <v>288.46153846153845</v>
      </c>
      <c r="AC98" s="65">
        <f>Z98/Q98*100</f>
        <v>100</v>
      </c>
      <c r="AD98" s="65">
        <f>AA98/R98*100</f>
        <v>100</v>
      </c>
      <c r="AE98" s="65"/>
      <c r="AF98" s="65"/>
      <c r="AG98" s="65"/>
      <c r="AH98" s="65"/>
      <c r="AI98" s="65" t="e">
        <f>#REF!/P98*100</f>
        <v>#REF!</v>
      </c>
      <c r="AJ98" s="65"/>
      <c r="AK98" s="65"/>
      <c r="AL98" s="65"/>
      <c r="AM98" s="65">
        <v>500000</v>
      </c>
      <c r="AN98" s="117">
        <f>ROUND(AM98*40%,-3)</f>
        <v>200000</v>
      </c>
      <c r="AO98" s="117">
        <f>ROUND(AM98*30%,-3)</f>
        <v>150000</v>
      </c>
      <c r="AP98" s="78">
        <f>AM98/P98*100</f>
        <v>240.3846153846154</v>
      </c>
      <c r="AQ98" s="78">
        <f>AN98/Q98*100</f>
        <v>120.48192771084338</v>
      </c>
      <c r="AR98" s="78">
        <f>AO98/R98*100</f>
        <v>120</v>
      </c>
      <c r="AS98" s="3" t="s">
        <v>624</v>
      </c>
      <c r="AT98" s="3" t="s">
        <v>849</v>
      </c>
      <c r="AU98" s="98" t="s">
        <v>460</v>
      </c>
      <c r="AV98" s="2"/>
      <c r="AW98" s="4"/>
      <c r="AX98" s="141">
        <f t="shared" si="71"/>
        <v>0</v>
      </c>
      <c r="AY98" s="144">
        <f t="shared" si="68"/>
        <v>0.7980769230769231</v>
      </c>
      <c r="AZ98" s="144">
        <f t="shared" si="69"/>
        <v>0.6009615384615384</v>
      </c>
      <c r="BA98" s="4"/>
      <c r="BB98" s="141">
        <f t="shared" si="76"/>
        <v>34000</v>
      </c>
      <c r="BC98" s="141">
        <f t="shared" si="77"/>
        <v>25000</v>
      </c>
      <c r="BD98" s="4"/>
    </row>
    <row r="99" spans="1:56" ht="21.75" customHeight="1">
      <c r="A99" s="93" t="s">
        <v>7</v>
      </c>
      <c r="B99" s="93"/>
      <c r="C99" s="93"/>
      <c r="D99" s="94" t="s">
        <v>8</v>
      </c>
      <c r="E99" s="57"/>
      <c r="F99" s="68"/>
      <c r="G99" s="65"/>
      <c r="H99" s="65"/>
      <c r="I99" s="65"/>
      <c r="J99" s="2"/>
      <c r="K99" s="2"/>
      <c r="L99" s="2"/>
      <c r="M99" s="16"/>
      <c r="N99" s="91" t="s">
        <v>8</v>
      </c>
      <c r="O99" s="2"/>
      <c r="P99" s="68"/>
      <c r="Q99" s="65"/>
      <c r="R99" s="65"/>
      <c r="S99" s="68"/>
      <c r="T99" s="59"/>
      <c r="U99" s="59"/>
      <c r="V99" s="65"/>
      <c r="W99" s="65"/>
      <c r="X99" s="65"/>
      <c r="Y99" s="68"/>
      <c r="Z99" s="65"/>
      <c r="AA99" s="65"/>
      <c r="AB99" s="65"/>
      <c r="AC99" s="65"/>
      <c r="AD99" s="65"/>
      <c r="AE99" s="65"/>
      <c r="AF99" s="65"/>
      <c r="AG99" s="65"/>
      <c r="AH99" s="65"/>
      <c r="AI99" s="65"/>
      <c r="AJ99" s="65"/>
      <c r="AK99" s="65"/>
      <c r="AL99" s="65"/>
      <c r="AM99" s="65"/>
      <c r="AN99" s="65"/>
      <c r="AO99" s="65"/>
      <c r="AP99" s="78"/>
      <c r="AQ99" s="78"/>
      <c r="AR99" s="78"/>
      <c r="AS99" s="98"/>
      <c r="AT99" s="3"/>
      <c r="AU99" s="2"/>
      <c r="AV99" s="2"/>
      <c r="AW99" s="4"/>
      <c r="AX99" s="141">
        <f t="shared" si="71"/>
        <v>0</v>
      </c>
      <c r="AY99" s="144" t="e">
        <f t="shared" si="68"/>
        <v>#DIV/0!</v>
      </c>
      <c r="AZ99" s="144" t="e">
        <f t="shared" si="69"/>
        <v>#DIV/0!</v>
      </c>
      <c r="BA99" s="4"/>
      <c r="BB99" s="141">
        <f t="shared" si="76"/>
        <v>0</v>
      </c>
      <c r="BC99" s="141">
        <f t="shared" si="77"/>
        <v>0</v>
      </c>
      <c r="BD99" s="4"/>
    </row>
    <row r="100" spans="1:56" ht="32.25" customHeight="1">
      <c r="A100" s="3"/>
      <c r="B100" s="57" t="s">
        <v>1024</v>
      </c>
      <c r="C100" s="57" t="s">
        <v>757</v>
      </c>
      <c r="D100" s="3"/>
      <c r="E100" s="2" t="s">
        <v>100</v>
      </c>
      <c r="F100" s="64">
        <v>162000</v>
      </c>
      <c r="G100" s="76">
        <v>130000</v>
      </c>
      <c r="H100" s="76">
        <v>97000</v>
      </c>
      <c r="I100" s="76" t="s">
        <v>391</v>
      </c>
      <c r="J100" s="2"/>
      <c r="K100" s="2"/>
      <c r="L100" s="2"/>
      <c r="M100" s="16"/>
      <c r="N100" s="2"/>
      <c r="O100" s="2" t="s">
        <v>579</v>
      </c>
      <c r="P100" s="61">
        <v>162000</v>
      </c>
      <c r="Q100" s="65">
        <v>130000</v>
      </c>
      <c r="R100" s="65">
        <v>97000</v>
      </c>
      <c r="S100" s="61"/>
      <c r="T100" s="59">
        <f t="shared" si="78"/>
        <v>0</v>
      </c>
      <c r="U100" s="59">
        <f>0.6*S100</f>
        <v>0</v>
      </c>
      <c r="V100" s="65">
        <f>S100/P100*100</f>
        <v>0</v>
      </c>
      <c r="W100" s="65">
        <f>T100/Q100*100</f>
        <v>0</v>
      </c>
      <c r="X100" s="65">
        <f>U100/R100*100</f>
        <v>0</v>
      </c>
      <c r="Y100" s="61"/>
      <c r="Z100" s="61">
        <f>Q100</f>
        <v>130000</v>
      </c>
      <c r="AA100" s="61">
        <f>R100</f>
        <v>97000</v>
      </c>
      <c r="AB100" s="65">
        <f>Y100/P100*100</f>
        <v>0</v>
      </c>
      <c r="AC100" s="65">
        <f>Z100/Q100*100</f>
        <v>100</v>
      </c>
      <c r="AD100" s="65">
        <f>AA100/R100*100</f>
        <v>100</v>
      </c>
      <c r="AE100" s="65">
        <v>1</v>
      </c>
      <c r="AF100" s="65">
        <v>179000</v>
      </c>
      <c r="AG100" s="65">
        <f>AE100*P100</f>
        <v>162000</v>
      </c>
      <c r="AH100" s="65"/>
      <c r="AI100" s="65" t="e">
        <f>#REF!/P100*100</f>
        <v>#REF!</v>
      </c>
      <c r="AJ100" s="65">
        <f>AF100/P100*100</f>
        <v>110.49382716049382</v>
      </c>
      <c r="AK100" s="65">
        <f>AG100/P100*100</f>
        <v>100</v>
      </c>
      <c r="AL100" s="65"/>
      <c r="AM100" s="65"/>
      <c r="AN100" s="65"/>
      <c r="AO100" s="65"/>
      <c r="AP100" s="78"/>
      <c r="AQ100" s="78"/>
      <c r="AR100" s="78"/>
      <c r="AS100" s="159" t="s">
        <v>628</v>
      </c>
      <c r="AT100" s="159" t="s">
        <v>836</v>
      </c>
      <c r="AU100" s="2"/>
      <c r="AV100" s="2"/>
      <c r="AW100" s="57" t="s">
        <v>374</v>
      </c>
      <c r="AX100" s="141">
        <f t="shared" si="71"/>
        <v>0</v>
      </c>
      <c r="AY100" s="144">
        <f t="shared" si="68"/>
        <v>0.8024691358024691</v>
      </c>
      <c r="AZ100" s="144">
        <f t="shared" si="69"/>
        <v>0.5987654320987654</v>
      </c>
      <c r="BA100" s="4"/>
      <c r="BB100" s="141">
        <f t="shared" si="76"/>
        <v>-130000</v>
      </c>
      <c r="BC100" s="141">
        <f t="shared" si="77"/>
        <v>-97000</v>
      </c>
      <c r="BD100" s="4"/>
    </row>
    <row r="101" spans="1:56" ht="30.75" customHeight="1">
      <c r="A101" s="3">
        <v>70</v>
      </c>
      <c r="B101" s="3"/>
      <c r="C101" s="3"/>
      <c r="D101" s="3"/>
      <c r="E101" s="2"/>
      <c r="F101" s="64"/>
      <c r="G101" s="76"/>
      <c r="H101" s="76"/>
      <c r="I101" s="76"/>
      <c r="J101" s="2"/>
      <c r="K101" s="2"/>
      <c r="L101" s="2"/>
      <c r="M101" s="16"/>
      <c r="N101" s="2"/>
      <c r="O101" s="2" t="s">
        <v>618</v>
      </c>
      <c r="P101" s="61"/>
      <c r="Q101" s="65"/>
      <c r="R101" s="65"/>
      <c r="S101" s="70">
        <v>300000</v>
      </c>
      <c r="T101" s="59"/>
      <c r="U101" s="59"/>
      <c r="V101" s="65"/>
      <c r="W101" s="65"/>
      <c r="X101" s="65"/>
      <c r="Y101" s="70">
        <v>300000</v>
      </c>
      <c r="Z101" s="61"/>
      <c r="AA101" s="61"/>
      <c r="AB101" s="65"/>
      <c r="AC101" s="65"/>
      <c r="AD101" s="65"/>
      <c r="AE101" s="65"/>
      <c r="AF101" s="65"/>
      <c r="AG101" s="65"/>
      <c r="AH101" s="65"/>
      <c r="AI101" s="65"/>
      <c r="AJ101" s="65"/>
      <c r="AK101" s="65"/>
      <c r="AL101" s="65"/>
      <c r="AM101" s="65">
        <v>300000</v>
      </c>
      <c r="AN101" s="117">
        <f>ROUND(AM101*40%,-3)</f>
        <v>120000</v>
      </c>
      <c r="AO101" s="117">
        <f>ROUND(AM101*30%,-3)</f>
        <v>90000</v>
      </c>
      <c r="AP101" s="119" t="s">
        <v>894</v>
      </c>
      <c r="AQ101" s="78"/>
      <c r="AR101" s="78"/>
      <c r="AS101" s="159"/>
      <c r="AT101" s="159"/>
      <c r="AU101" s="2"/>
      <c r="AV101" s="2"/>
      <c r="AW101" s="57"/>
      <c r="AX101" s="141">
        <f t="shared" si="71"/>
        <v>0</v>
      </c>
      <c r="AY101" s="144" t="e">
        <f t="shared" si="68"/>
        <v>#DIV/0!</v>
      </c>
      <c r="AZ101" s="144" t="e">
        <f t="shared" si="69"/>
        <v>#DIV/0!</v>
      </c>
      <c r="BA101" s="4"/>
      <c r="BB101" s="141">
        <f t="shared" si="76"/>
        <v>120000</v>
      </c>
      <c r="BC101" s="141">
        <f t="shared" si="77"/>
        <v>90000</v>
      </c>
      <c r="BD101" s="4"/>
    </row>
    <row r="102" spans="1:56" ht="18" customHeight="1">
      <c r="A102" s="3">
        <v>71</v>
      </c>
      <c r="B102" s="46"/>
      <c r="C102" s="46"/>
      <c r="D102" s="3"/>
      <c r="E102" s="2"/>
      <c r="F102" s="64"/>
      <c r="G102" s="76"/>
      <c r="H102" s="76"/>
      <c r="I102" s="76"/>
      <c r="J102" s="2"/>
      <c r="K102" s="2"/>
      <c r="L102" s="2"/>
      <c r="M102" s="16"/>
      <c r="N102" s="2"/>
      <c r="O102" s="92" t="s">
        <v>100</v>
      </c>
      <c r="P102" s="61"/>
      <c r="Q102" s="65"/>
      <c r="R102" s="65"/>
      <c r="S102" s="70">
        <v>180000</v>
      </c>
      <c r="T102" s="59"/>
      <c r="U102" s="59"/>
      <c r="V102" s="65"/>
      <c r="W102" s="65"/>
      <c r="X102" s="65"/>
      <c r="Y102" s="70">
        <v>180000</v>
      </c>
      <c r="Z102" s="61"/>
      <c r="AA102" s="61"/>
      <c r="AB102" s="65"/>
      <c r="AC102" s="65"/>
      <c r="AD102" s="65"/>
      <c r="AE102" s="65"/>
      <c r="AF102" s="65"/>
      <c r="AG102" s="65"/>
      <c r="AH102" s="65"/>
      <c r="AI102" s="65"/>
      <c r="AJ102" s="65"/>
      <c r="AK102" s="65"/>
      <c r="AL102" s="65"/>
      <c r="AM102" s="65">
        <v>162000</v>
      </c>
      <c r="AN102" s="117">
        <f>ROUND(AM102*40%,-3)</f>
        <v>65000</v>
      </c>
      <c r="AO102" s="117">
        <f>ROUND(AM102*30%,-3)</f>
        <v>49000</v>
      </c>
      <c r="AP102" s="119" t="s">
        <v>894</v>
      </c>
      <c r="AQ102" s="78"/>
      <c r="AR102" s="78"/>
      <c r="AS102" s="159"/>
      <c r="AT102" s="159"/>
      <c r="AU102" s="2"/>
      <c r="AV102" s="2"/>
      <c r="AW102" s="57"/>
      <c r="AX102" s="141">
        <f t="shared" si="71"/>
        <v>0</v>
      </c>
      <c r="AY102" s="144" t="e">
        <f t="shared" si="68"/>
        <v>#DIV/0!</v>
      </c>
      <c r="AZ102" s="144" t="e">
        <f t="shared" si="69"/>
        <v>#DIV/0!</v>
      </c>
      <c r="BA102" s="4"/>
      <c r="BB102" s="141">
        <f t="shared" si="76"/>
        <v>65000</v>
      </c>
      <c r="BC102" s="141">
        <f t="shared" si="77"/>
        <v>49000</v>
      </c>
      <c r="BD102" s="4"/>
    </row>
    <row r="103" spans="1:56" ht="21.75" customHeight="1">
      <c r="A103" s="6">
        <v>7</v>
      </c>
      <c r="B103" s="6"/>
      <c r="C103" s="6"/>
      <c r="D103" s="52" t="s">
        <v>208</v>
      </c>
      <c r="E103" s="52"/>
      <c r="F103" s="65"/>
      <c r="G103" s="65"/>
      <c r="H103" s="65"/>
      <c r="I103" s="65"/>
      <c r="J103" s="2"/>
      <c r="K103" s="2"/>
      <c r="L103" s="2"/>
      <c r="M103" s="16"/>
      <c r="N103" s="161" t="s">
        <v>208</v>
      </c>
      <c r="O103" s="161"/>
      <c r="P103" s="65"/>
      <c r="Q103" s="65"/>
      <c r="R103" s="65"/>
      <c r="S103" s="65"/>
      <c r="T103" s="59"/>
      <c r="U103" s="59"/>
      <c r="V103" s="65"/>
      <c r="W103" s="65"/>
      <c r="X103" s="65"/>
      <c r="Y103" s="65"/>
      <c r="Z103" s="65"/>
      <c r="AA103" s="65"/>
      <c r="AB103" s="65"/>
      <c r="AC103" s="65"/>
      <c r="AD103" s="65"/>
      <c r="AE103" s="65"/>
      <c r="AF103" s="65"/>
      <c r="AG103" s="65"/>
      <c r="AH103" s="65"/>
      <c r="AI103" s="65"/>
      <c r="AJ103" s="65"/>
      <c r="AK103" s="65"/>
      <c r="AL103" s="65"/>
      <c r="AM103" s="65"/>
      <c r="AN103" s="65"/>
      <c r="AO103" s="65"/>
      <c r="AP103" s="78"/>
      <c r="AQ103" s="78"/>
      <c r="AR103" s="78"/>
      <c r="AS103" s="98"/>
      <c r="AT103" s="3"/>
      <c r="AU103" s="2"/>
      <c r="AV103" s="2"/>
      <c r="AW103" s="4"/>
      <c r="AX103" s="141">
        <f t="shared" si="71"/>
        <v>0</v>
      </c>
      <c r="AY103" s="144" t="e">
        <f t="shared" si="68"/>
        <v>#DIV/0!</v>
      </c>
      <c r="AZ103" s="144" t="e">
        <f t="shared" si="69"/>
        <v>#DIV/0!</v>
      </c>
      <c r="BA103" s="4"/>
      <c r="BB103" s="141">
        <f t="shared" si="76"/>
        <v>0</v>
      </c>
      <c r="BC103" s="141">
        <f t="shared" si="77"/>
        <v>0</v>
      </c>
      <c r="BD103" s="4"/>
    </row>
    <row r="104" spans="1:56" ht="21" customHeight="1">
      <c r="A104" s="93" t="s">
        <v>5</v>
      </c>
      <c r="B104" s="93"/>
      <c r="C104" s="93"/>
      <c r="D104" s="94" t="s">
        <v>8</v>
      </c>
      <c r="E104" s="57"/>
      <c r="F104" s="68"/>
      <c r="G104" s="65"/>
      <c r="H104" s="65"/>
      <c r="I104" s="65"/>
      <c r="J104" s="2"/>
      <c r="K104" s="2"/>
      <c r="L104" s="2"/>
      <c r="M104" s="16"/>
      <c r="N104" s="91" t="s">
        <v>8</v>
      </c>
      <c r="O104" s="2"/>
      <c r="P104" s="68"/>
      <c r="Q104" s="65"/>
      <c r="R104" s="65"/>
      <c r="S104" s="68"/>
      <c r="T104" s="59"/>
      <c r="U104" s="59"/>
      <c r="V104" s="65"/>
      <c r="W104" s="65"/>
      <c r="X104" s="65"/>
      <c r="Y104" s="65"/>
      <c r="Z104" s="65"/>
      <c r="AA104" s="65"/>
      <c r="AB104" s="65"/>
      <c r="AC104" s="65"/>
      <c r="AD104" s="65"/>
      <c r="AE104" s="65"/>
      <c r="AF104" s="65"/>
      <c r="AG104" s="65"/>
      <c r="AH104" s="65"/>
      <c r="AI104" s="65"/>
      <c r="AJ104" s="65"/>
      <c r="AK104" s="65"/>
      <c r="AL104" s="65"/>
      <c r="AM104" s="65"/>
      <c r="AN104" s="65"/>
      <c r="AO104" s="65"/>
      <c r="AP104" s="78"/>
      <c r="AQ104" s="78"/>
      <c r="AR104" s="78"/>
      <c r="AS104" s="98"/>
      <c r="AT104" s="3"/>
      <c r="AU104" s="2"/>
      <c r="AV104" s="2"/>
      <c r="AW104" s="4"/>
      <c r="AX104" s="141">
        <f t="shared" si="71"/>
        <v>0</v>
      </c>
      <c r="AY104" s="144" t="e">
        <f t="shared" si="68"/>
        <v>#DIV/0!</v>
      </c>
      <c r="AZ104" s="144" t="e">
        <f t="shared" si="69"/>
        <v>#DIV/0!</v>
      </c>
      <c r="BA104" s="4"/>
      <c r="BB104" s="141">
        <f t="shared" si="76"/>
        <v>0</v>
      </c>
      <c r="BC104" s="141">
        <f t="shared" si="77"/>
        <v>0</v>
      </c>
      <c r="BD104" s="4"/>
    </row>
    <row r="105" spans="1:56" s="30" customFormat="1" ht="31.5" customHeight="1">
      <c r="A105" s="3"/>
      <c r="B105" s="57" t="s">
        <v>1025</v>
      </c>
      <c r="C105" s="57" t="s">
        <v>758</v>
      </c>
      <c r="D105" s="3"/>
      <c r="E105" s="2" t="s">
        <v>68</v>
      </c>
      <c r="F105" s="64">
        <v>149000</v>
      </c>
      <c r="G105" s="76">
        <v>119000</v>
      </c>
      <c r="H105" s="76">
        <v>89000</v>
      </c>
      <c r="I105" s="76"/>
      <c r="J105" s="99"/>
      <c r="K105" s="99"/>
      <c r="L105" s="99"/>
      <c r="M105" s="16"/>
      <c r="N105" s="2"/>
      <c r="O105" s="2" t="s">
        <v>595</v>
      </c>
      <c r="P105" s="61">
        <v>149000</v>
      </c>
      <c r="Q105" s="65">
        <v>119000</v>
      </c>
      <c r="R105" s="65">
        <v>89000</v>
      </c>
      <c r="S105" s="61"/>
      <c r="T105" s="59"/>
      <c r="U105" s="59"/>
      <c r="V105" s="65"/>
      <c r="W105" s="65"/>
      <c r="X105" s="65"/>
      <c r="Y105" s="65"/>
      <c r="Z105" s="61">
        <f>Q105</f>
        <v>119000</v>
      </c>
      <c r="AA105" s="61">
        <f>R105</f>
        <v>89000</v>
      </c>
      <c r="AB105" s="65"/>
      <c r="AC105" s="65"/>
      <c r="AD105" s="65"/>
      <c r="AE105" s="89"/>
      <c r="AF105" s="89"/>
      <c r="AG105" s="89"/>
      <c r="AH105" s="65"/>
      <c r="AI105" s="65" t="e">
        <f>#REF!/P105*100</f>
        <v>#REF!</v>
      </c>
      <c r="AJ105" s="65"/>
      <c r="AK105" s="65"/>
      <c r="AL105" s="65"/>
      <c r="AM105" s="65"/>
      <c r="AN105" s="65"/>
      <c r="AO105" s="65"/>
      <c r="AP105" s="78"/>
      <c r="AQ105" s="78"/>
      <c r="AR105" s="78"/>
      <c r="AS105" s="159" t="s">
        <v>628</v>
      </c>
      <c r="AT105" s="159" t="s">
        <v>836</v>
      </c>
      <c r="AU105" s="2"/>
      <c r="AV105" s="2"/>
      <c r="AW105" s="100"/>
      <c r="AX105" s="141">
        <f t="shared" si="71"/>
        <v>0</v>
      </c>
      <c r="AY105" s="144">
        <f t="shared" si="68"/>
        <v>0.7986577181208053</v>
      </c>
      <c r="AZ105" s="144">
        <f t="shared" si="69"/>
        <v>0.5973154362416108</v>
      </c>
      <c r="BA105" s="147"/>
      <c r="BB105" s="141">
        <f t="shared" si="76"/>
        <v>-119000</v>
      </c>
      <c r="BC105" s="141">
        <f t="shared" si="77"/>
        <v>-89000</v>
      </c>
      <c r="BD105" s="147"/>
    </row>
    <row r="106" spans="1:56" s="30" customFormat="1" ht="18" customHeight="1">
      <c r="A106" s="3">
        <v>72</v>
      </c>
      <c r="B106" s="3"/>
      <c r="C106" s="3"/>
      <c r="D106" s="3"/>
      <c r="E106" s="2"/>
      <c r="F106" s="64"/>
      <c r="G106" s="76"/>
      <c r="H106" s="76"/>
      <c r="I106" s="76"/>
      <c r="J106" s="99"/>
      <c r="K106" s="99"/>
      <c r="L106" s="99"/>
      <c r="M106" s="16"/>
      <c r="N106" s="2"/>
      <c r="O106" s="92" t="s">
        <v>461</v>
      </c>
      <c r="P106" s="61"/>
      <c r="Q106" s="65"/>
      <c r="R106" s="65"/>
      <c r="S106" s="61">
        <v>220000</v>
      </c>
      <c r="T106" s="59">
        <f t="shared" si="78"/>
        <v>176000</v>
      </c>
      <c r="U106" s="59">
        <f>0.6*S106</f>
        <v>132000</v>
      </c>
      <c r="V106" s="65"/>
      <c r="W106" s="65"/>
      <c r="X106" s="65"/>
      <c r="Y106" s="61">
        <v>220000</v>
      </c>
      <c r="Z106" s="65">
        <f>Y106*0.8</f>
        <v>176000</v>
      </c>
      <c r="AA106" s="65">
        <f>Y106*0.6</f>
        <v>132000</v>
      </c>
      <c r="AB106" s="65"/>
      <c r="AC106" s="65"/>
      <c r="AD106" s="65"/>
      <c r="AE106" s="89"/>
      <c r="AF106" s="89"/>
      <c r="AG106" s="89"/>
      <c r="AH106" s="65"/>
      <c r="AI106" s="65"/>
      <c r="AJ106" s="65"/>
      <c r="AK106" s="65"/>
      <c r="AL106" s="65"/>
      <c r="AM106" s="65">
        <v>220000</v>
      </c>
      <c r="AN106" s="117">
        <f>ROUND(AM106*40%,-3)</f>
        <v>88000</v>
      </c>
      <c r="AO106" s="117">
        <f>ROUND(AM106*30%,-3)</f>
        <v>66000</v>
      </c>
      <c r="AP106" s="119" t="s">
        <v>894</v>
      </c>
      <c r="AQ106" s="78"/>
      <c r="AR106" s="78"/>
      <c r="AS106" s="159"/>
      <c r="AT106" s="159"/>
      <c r="AU106" s="2"/>
      <c r="AV106" s="2"/>
      <c r="AW106" s="100"/>
      <c r="AX106" s="141">
        <f t="shared" si="71"/>
        <v>0</v>
      </c>
      <c r="AY106" s="144" t="e">
        <f t="shared" si="68"/>
        <v>#DIV/0!</v>
      </c>
      <c r="AZ106" s="144" t="e">
        <f t="shared" si="69"/>
        <v>#DIV/0!</v>
      </c>
      <c r="BA106" s="147"/>
      <c r="BB106" s="141">
        <f t="shared" si="76"/>
        <v>88000</v>
      </c>
      <c r="BC106" s="141">
        <f t="shared" si="77"/>
        <v>66000</v>
      </c>
      <c r="BD106" s="147"/>
    </row>
    <row r="107" spans="1:56" s="30" customFormat="1" ht="17.25" customHeight="1">
      <c r="A107" s="3">
        <v>73</v>
      </c>
      <c r="B107" s="3"/>
      <c r="C107" s="3"/>
      <c r="D107" s="3"/>
      <c r="E107" s="2"/>
      <c r="F107" s="64"/>
      <c r="G107" s="76"/>
      <c r="H107" s="76"/>
      <c r="I107" s="76"/>
      <c r="J107" s="99"/>
      <c r="K107" s="99"/>
      <c r="L107" s="99"/>
      <c r="M107" s="16"/>
      <c r="N107" s="2"/>
      <c r="O107" s="92" t="s">
        <v>462</v>
      </c>
      <c r="P107" s="61"/>
      <c r="Q107" s="65"/>
      <c r="R107" s="65"/>
      <c r="S107" s="61">
        <v>160000</v>
      </c>
      <c r="T107" s="59">
        <f t="shared" si="78"/>
        <v>128000</v>
      </c>
      <c r="U107" s="59">
        <f>0.6*S107</f>
        <v>96000</v>
      </c>
      <c r="V107" s="65"/>
      <c r="W107" s="65"/>
      <c r="X107" s="65"/>
      <c r="Y107" s="61">
        <v>160000</v>
      </c>
      <c r="Z107" s="65">
        <f>Y107*0.8</f>
        <v>128000</v>
      </c>
      <c r="AA107" s="65">
        <f>Y107*0.6</f>
        <v>96000</v>
      </c>
      <c r="AB107" s="65"/>
      <c r="AC107" s="65"/>
      <c r="AD107" s="65"/>
      <c r="AE107" s="89"/>
      <c r="AF107" s="89"/>
      <c r="AG107" s="89"/>
      <c r="AH107" s="65"/>
      <c r="AI107" s="65"/>
      <c r="AJ107" s="65"/>
      <c r="AK107" s="65"/>
      <c r="AL107" s="65"/>
      <c r="AM107" s="65">
        <v>150000</v>
      </c>
      <c r="AN107" s="117">
        <f>ROUND(AM107*40%,-3)</f>
        <v>60000</v>
      </c>
      <c r="AO107" s="117">
        <f>ROUND(AM107*30%,-3)</f>
        <v>45000</v>
      </c>
      <c r="AP107" s="119" t="s">
        <v>894</v>
      </c>
      <c r="AQ107" s="78"/>
      <c r="AR107" s="78"/>
      <c r="AS107" s="159"/>
      <c r="AT107" s="159"/>
      <c r="AU107" s="2"/>
      <c r="AV107" s="2"/>
      <c r="AW107" s="100"/>
      <c r="AX107" s="141">
        <f t="shared" si="71"/>
        <v>0</v>
      </c>
      <c r="AY107" s="144" t="e">
        <f t="shared" si="68"/>
        <v>#DIV/0!</v>
      </c>
      <c r="AZ107" s="144" t="e">
        <f t="shared" si="69"/>
        <v>#DIV/0!</v>
      </c>
      <c r="BA107" s="147"/>
      <c r="BB107" s="141">
        <f t="shared" si="76"/>
        <v>60000</v>
      </c>
      <c r="BC107" s="141">
        <f t="shared" si="77"/>
        <v>45000</v>
      </c>
      <c r="BD107" s="147"/>
    </row>
    <row r="108" spans="1:56" ht="19.5" customHeight="1">
      <c r="A108" s="6">
        <v>8</v>
      </c>
      <c r="B108" s="6"/>
      <c r="C108" s="6"/>
      <c r="D108" s="52" t="s">
        <v>209</v>
      </c>
      <c r="E108" s="52"/>
      <c r="F108" s="65"/>
      <c r="G108" s="65"/>
      <c r="H108" s="65"/>
      <c r="I108" s="65"/>
      <c r="J108" s="2"/>
      <c r="K108" s="2"/>
      <c r="L108" s="2"/>
      <c r="M108" s="16"/>
      <c r="N108" s="161" t="s">
        <v>209</v>
      </c>
      <c r="O108" s="161"/>
      <c r="P108" s="65"/>
      <c r="Q108" s="65"/>
      <c r="R108" s="65"/>
      <c r="S108" s="65"/>
      <c r="T108" s="59"/>
      <c r="U108" s="59"/>
      <c r="V108" s="65"/>
      <c r="W108" s="65"/>
      <c r="X108" s="65"/>
      <c r="Y108" s="65"/>
      <c r="Z108" s="65"/>
      <c r="AA108" s="65"/>
      <c r="AB108" s="65"/>
      <c r="AC108" s="65"/>
      <c r="AD108" s="65"/>
      <c r="AE108" s="65"/>
      <c r="AF108" s="65"/>
      <c r="AG108" s="65"/>
      <c r="AH108" s="65"/>
      <c r="AI108" s="65"/>
      <c r="AJ108" s="65"/>
      <c r="AK108" s="65"/>
      <c r="AL108" s="65"/>
      <c r="AM108" s="65"/>
      <c r="AN108" s="65"/>
      <c r="AO108" s="65"/>
      <c r="AP108" s="78"/>
      <c r="AQ108" s="78"/>
      <c r="AR108" s="78"/>
      <c r="AS108" s="3"/>
      <c r="AT108" s="3"/>
      <c r="AU108" s="2"/>
      <c r="AV108" s="2"/>
      <c r="AW108" s="4"/>
      <c r="AX108" s="141">
        <f t="shared" si="71"/>
        <v>0</v>
      </c>
      <c r="AY108" s="144" t="e">
        <f t="shared" si="68"/>
        <v>#DIV/0!</v>
      </c>
      <c r="AZ108" s="144" t="e">
        <f t="shared" si="69"/>
        <v>#DIV/0!</v>
      </c>
      <c r="BA108" s="4"/>
      <c r="BB108" s="141">
        <f t="shared" si="76"/>
        <v>0</v>
      </c>
      <c r="BC108" s="141">
        <f t="shared" si="77"/>
        <v>0</v>
      </c>
      <c r="BD108" s="4"/>
    </row>
    <row r="109" spans="1:56" ht="19.5" customHeight="1">
      <c r="A109" s="93" t="s">
        <v>5</v>
      </c>
      <c r="B109" s="93"/>
      <c r="C109" s="93"/>
      <c r="D109" s="94" t="s">
        <v>8</v>
      </c>
      <c r="E109" s="57"/>
      <c r="F109" s="68"/>
      <c r="G109" s="65"/>
      <c r="H109" s="65"/>
      <c r="I109" s="65"/>
      <c r="J109" s="2"/>
      <c r="K109" s="2"/>
      <c r="L109" s="2"/>
      <c r="M109" s="16"/>
      <c r="N109" s="91" t="s">
        <v>8</v>
      </c>
      <c r="O109" s="2"/>
      <c r="P109" s="68"/>
      <c r="Q109" s="65"/>
      <c r="R109" s="65"/>
      <c r="S109" s="68"/>
      <c r="T109" s="59"/>
      <c r="U109" s="59"/>
      <c r="V109" s="65"/>
      <c r="W109" s="65"/>
      <c r="X109" s="65"/>
      <c r="Y109" s="65"/>
      <c r="Z109" s="65"/>
      <c r="AA109" s="65"/>
      <c r="AB109" s="65"/>
      <c r="AC109" s="65"/>
      <c r="AD109" s="65"/>
      <c r="AE109" s="65"/>
      <c r="AF109" s="65"/>
      <c r="AG109" s="65"/>
      <c r="AH109" s="65"/>
      <c r="AI109" s="65"/>
      <c r="AJ109" s="65"/>
      <c r="AK109" s="65"/>
      <c r="AL109" s="65"/>
      <c r="AM109" s="65"/>
      <c r="AN109" s="65"/>
      <c r="AO109" s="65"/>
      <c r="AP109" s="78"/>
      <c r="AQ109" s="78"/>
      <c r="AR109" s="78"/>
      <c r="AS109" s="3"/>
      <c r="AT109" s="3"/>
      <c r="AU109" s="2"/>
      <c r="AV109" s="2"/>
      <c r="AW109" s="4"/>
      <c r="AX109" s="141">
        <f t="shared" si="71"/>
        <v>0</v>
      </c>
      <c r="AY109" s="144" t="e">
        <f t="shared" si="68"/>
        <v>#DIV/0!</v>
      </c>
      <c r="AZ109" s="144" t="e">
        <f t="shared" si="69"/>
        <v>#DIV/0!</v>
      </c>
      <c r="BA109" s="4"/>
      <c r="BB109" s="141">
        <f t="shared" si="76"/>
        <v>0</v>
      </c>
      <c r="BC109" s="141">
        <f t="shared" si="77"/>
        <v>0</v>
      </c>
      <c r="BD109" s="4"/>
    </row>
    <row r="110" spans="1:56" s="19" customFormat="1" ht="31.5" customHeight="1">
      <c r="A110" s="79"/>
      <c r="B110" s="57" t="s">
        <v>1026</v>
      </c>
      <c r="C110" s="57" t="s">
        <v>759</v>
      </c>
      <c r="D110" s="79"/>
      <c r="E110" s="101" t="s">
        <v>68</v>
      </c>
      <c r="F110" s="64">
        <v>149000</v>
      </c>
      <c r="G110" s="76">
        <v>119000</v>
      </c>
      <c r="H110" s="76">
        <v>89000</v>
      </c>
      <c r="I110" s="76"/>
      <c r="J110" s="2"/>
      <c r="K110" s="2"/>
      <c r="L110" s="2"/>
      <c r="M110" s="16"/>
      <c r="N110" s="102"/>
      <c r="O110" s="2" t="s">
        <v>596</v>
      </c>
      <c r="P110" s="61">
        <v>149000</v>
      </c>
      <c r="Q110" s="65">
        <v>119000</v>
      </c>
      <c r="R110" s="65">
        <v>89000</v>
      </c>
      <c r="S110" s="61"/>
      <c r="T110" s="59"/>
      <c r="U110" s="59"/>
      <c r="V110" s="65"/>
      <c r="W110" s="65"/>
      <c r="X110" s="65"/>
      <c r="Y110" s="65"/>
      <c r="Z110" s="61">
        <f>Q110</f>
        <v>119000</v>
      </c>
      <c r="AA110" s="61">
        <f>R110</f>
        <v>89000</v>
      </c>
      <c r="AB110" s="65"/>
      <c r="AC110" s="65"/>
      <c r="AD110" s="65"/>
      <c r="AE110" s="65"/>
      <c r="AF110" s="65"/>
      <c r="AG110" s="65"/>
      <c r="AH110" s="65"/>
      <c r="AI110" s="65" t="e">
        <f>#REF!/P110*100</f>
        <v>#REF!</v>
      </c>
      <c r="AJ110" s="65"/>
      <c r="AK110" s="65"/>
      <c r="AL110" s="65"/>
      <c r="AM110" s="65"/>
      <c r="AN110" s="65"/>
      <c r="AO110" s="65"/>
      <c r="AP110" s="78"/>
      <c r="AQ110" s="78"/>
      <c r="AR110" s="78"/>
      <c r="AS110" s="159" t="s">
        <v>628</v>
      </c>
      <c r="AT110" s="159" t="s">
        <v>836</v>
      </c>
      <c r="AU110" s="2"/>
      <c r="AV110" s="2"/>
      <c r="AW110" s="4"/>
      <c r="AX110" s="141">
        <f t="shared" si="71"/>
        <v>0</v>
      </c>
      <c r="AY110" s="144">
        <f t="shared" si="68"/>
        <v>0.7986577181208053</v>
      </c>
      <c r="AZ110" s="144">
        <f t="shared" si="69"/>
        <v>0.5973154362416108</v>
      </c>
      <c r="BA110" s="146"/>
      <c r="BB110" s="141">
        <f t="shared" si="76"/>
        <v>-119000</v>
      </c>
      <c r="BC110" s="141">
        <f t="shared" si="77"/>
        <v>-89000</v>
      </c>
      <c r="BD110" s="146"/>
    </row>
    <row r="111" spans="1:56" s="19" customFormat="1" ht="18.75" customHeight="1">
      <c r="A111" s="79">
        <v>74</v>
      </c>
      <c r="B111" s="79"/>
      <c r="C111" s="79"/>
      <c r="D111" s="79"/>
      <c r="E111" s="101"/>
      <c r="F111" s="64"/>
      <c r="G111" s="76"/>
      <c r="H111" s="76"/>
      <c r="I111" s="76"/>
      <c r="J111" s="2"/>
      <c r="K111" s="2"/>
      <c r="L111" s="2"/>
      <c r="M111" s="16"/>
      <c r="N111" s="102"/>
      <c r="O111" s="92" t="s">
        <v>463</v>
      </c>
      <c r="P111" s="61"/>
      <c r="Q111" s="65"/>
      <c r="R111" s="65"/>
      <c r="S111" s="61">
        <v>250000</v>
      </c>
      <c r="T111" s="59">
        <f t="shared" si="78"/>
        <v>200000</v>
      </c>
      <c r="U111" s="59">
        <f>0.6*S111</f>
        <v>150000</v>
      </c>
      <c r="V111" s="65"/>
      <c r="W111" s="65"/>
      <c r="X111" s="65"/>
      <c r="Y111" s="61">
        <v>250000</v>
      </c>
      <c r="Z111" s="65">
        <f>Y111*0.8</f>
        <v>200000</v>
      </c>
      <c r="AA111" s="65">
        <f>Y111*0.6</f>
        <v>150000</v>
      </c>
      <c r="AB111" s="65"/>
      <c r="AC111" s="65"/>
      <c r="AD111" s="65"/>
      <c r="AE111" s="65"/>
      <c r="AF111" s="65"/>
      <c r="AG111" s="65"/>
      <c r="AH111" s="65"/>
      <c r="AI111" s="65"/>
      <c r="AJ111" s="65"/>
      <c r="AK111" s="65"/>
      <c r="AL111" s="65"/>
      <c r="AM111" s="65">
        <v>250000</v>
      </c>
      <c r="AN111" s="117">
        <f>ROUND(AM111*40%,-3)</f>
        <v>100000</v>
      </c>
      <c r="AO111" s="117">
        <f>ROUND(AM111*30%,-3)</f>
        <v>75000</v>
      </c>
      <c r="AP111" s="119" t="s">
        <v>894</v>
      </c>
      <c r="AQ111" s="78"/>
      <c r="AR111" s="78"/>
      <c r="AS111" s="159"/>
      <c r="AT111" s="159"/>
      <c r="AU111" s="2"/>
      <c r="AV111" s="2"/>
      <c r="AW111" s="4"/>
      <c r="AX111" s="141">
        <f t="shared" si="71"/>
        <v>0</v>
      </c>
      <c r="AY111" s="144" t="e">
        <f t="shared" si="68"/>
        <v>#DIV/0!</v>
      </c>
      <c r="AZ111" s="144" t="e">
        <f t="shared" si="69"/>
        <v>#DIV/0!</v>
      </c>
      <c r="BA111" s="146"/>
      <c r="BB111" s="141">
        <f t="shared" si="76"/>
        <v>100000</v>
      </c>
      <c r="BC111" s="141">
        <f t="shared" si="77"/>
        <v>75000</v>
      </c>
      <c r="BD111" s="146"/>
    </row>
    <row r="112" spans="1:56" s="19" customFormat="1" ht="30.75" customHeight="1">
      <c r="A112" s="79">
        <v>75</v>
      </c>
      <c r="B112" s="79"/>
      <c r="C112" s="79"/>
      <c r="D112" s="79"/>
      <c r="E112" s="101"/>
      <c r="F112" s="64"/>
      <c r="G112" s="76"/>
      <c r="H112" s="76"/>
      <c r="I112" s="76"/>
      <c r="J112" s="2"/>
      <c r="K112" s="2"/>
      <c r="L112" s="2"/>
      <c r="M112" s="16"/>
      <c r="N112" s="102"/>
      <c r="O112" s="92" t="s">
        <v>464</v>
      </c>
      <c r="P112" s="61"/>
      <c r="Q112" s="65"/>
      <c r="R112" s="65"/>
      <c r="S112" s="61">
        <v>200000</v>
      </c>
      <c r="T112" s="59">
        <f t="shared" si="78"/>
        <v>160000</v>
      </c>
      <c r="U112" s="59">
        <f>0.6*S112</f>
        <v>120000</v>
      </c>
      <c r="V112" s="65"/>
      <c r="W112" s="65"/>
      <c r="X112" s="65"/>
      <c r="Y112" s="61">
        <v>200000</v>
      </c>
      <c r="Z112" s="65">
        <f>Y112*0.8</f>
        <v>160000</v>
      </c>
      <c r="AA112" s="65">
        <f>Y112*0.6</f>
        <v>120000</v>
      </c>
      <c r="AB112" s="65"/>
      <c r="AC112" s="65"/>
      <c r="AD112" s="65"/>
      <c r="AE112" s="65"/>
      <c r="AF112" s="65"/>
      <c r="AG112" s="65"/>
      <c r="AH112" s="65"/>
      <c r="AI112" s="65"/>
      <c r="AJ112" s="65"/>
      <c r="AK112" s="65"/>
      <c r="AL112" s="65"/>
      <c r="AM112" s="65">
        <v>200000</v>
      </c>
      <c r="AN112" s="117">
        <f>ROUND(AM112*40%,-3)</f>
        <v>80000</v>
      </c>
      <c r="AO112" s="117">
        <f>ROUND(AM112*30%,-3)</f>
        <v>60000</v>
      </c>
      <c r="AP112" s="119" t="s">
        <v>894</v>
      </c>
      <c r="AQ112" s="78"/>
      <c r="AR112" s="78"/>
      <c r="AS112" s="159"/>
      <c r="AT112" s="159"/>
      <c r="AU112" s="2"/>
      <c r="AV112" s="2"/>
      <c r="AW112" s="4"/>
      <c r="AX112" s="141">
        <f t="shared" si="71"/>
        <v>0</v>
      </c>
      <c r="AY112" s="144" t="e">
        <f t="shared" si="68"/>
        <v>#DIV/0!</v>
      </c>
      <c r="AZ112" s="144" t="e">
        <f t="shared" si="69"/>
        <v>#DIV/0!</v>
      </c>
      <c r="BA112" s="146"/>
      <c r="BB112" s="141">
        <f t="shared" si="76"/>
        <v>80000</v>
      </c>
      <c r="BC112" s="141">
        <f t="shared" si="77"/>
        <v>60000</v>
      </c>
      <c r="BD112" s="146"/>
    </row>
    <row r="113" spans="1:56" s="19" customFormat="1" ht="15.75" customHeight="1">
      <c r="A113" s="79">
        <v>76</v>
      </c>
      <c r="B113" s="79"/>
      <c r="C113" s="79"/>
      <c r="D113" s="79"/>
      <c r="E113" s="101"/>
      <c r="F113" s="64"/>
      <c r="G113" s="76"/>
      <c r="H113" s="76"/>
      <c r="I113" s="76"/>
      <c r="J113" s="2"/>
      <c r="K113" s="2"/>
      <c r="L113" s="2"/>
      <c r="M113" s="16"/>
      <c r="N113" s="102"/>
      <c r="O113" s="92" t="s">
        <v>462</v>
      </c>
      <c r="P113" s="61"/>
      <c r="Q113" s="65"/>
      <c r="R113" s="65"/>
      <c r="S113" s="61">
        <v>170000</v>
      </c>
      <c r="T113" s="59">
        <f t="shared" si="78"/>
        <v>136000</v>
      </c>
      <c r="U113" s="59">
        <f>0.6*S113</f>
        <v>102000</v>
      </c>
      <c r="V113" s="65"/>
      <c r="W113" s="65"/>
      <c r="X113" s="65"/>
      <c r="Y113" s="61">
        <v>170000</v>
      </c>
      <c r="Z113" s="65">
        <f>Y113*0.8</f>
        <v>136000</v>
      </c>
      <c r="AA113" s="65">
        <f>Y113*0.6</f>
        <v>102000</v>
      </c>
      <c r="AB113" s="65"/>
      <c r="AC113" s="65"/>
      <c r="AD113" s="65"/>
      <c r="AE113" s="65"/>
      <c r="AF113" s="65"/>
      <c r="AG113" s="65"/>
      <c r="AH113" s="65"/>
      <c r="AI113" s="65"/>
      <c r="AJ113" s="65"/>
      <c r="AK113" s="65"/>
      <c r="AL113" s="65"/>
      <c r="AM113" s="65">
        <v>150000</v>
      </c>
      <c r="AN113" s="117">
        <f>ROUND(AM113*40%,-3)</f>
        <v>60000</v>
      </c>
      <c r="AO113" s="117">
        <f>ROUND(AM113*30%,-3)</f>
        <v>45000</v>
      </c>
      <c r="AP113" s="119" t="s">
        <v>894</v>
      </c>
      <c r="AQ113" s="78"/>
      <c r="AR113" s="78"/>
      <c r="AS113" s="159"/>
      <c r="AT113" s="159"/>
      <c r="AU113" s="2"/>
      <c r="AV113" s="2"/>
      <c r="AW113" s="4"/>
      <c r="AX113" s="141">
        <f t="shared" si="71"/>
        <v>0</v>
      </c>
      <c r="AY113" s="144" t="e">
        <f t="shared" si="68"/>
        <v>#DIV/0!</v>
      </c>
      <c r="AZ113" s="144" t="e">
        <f t="shared" si="69"/>
        <v>#DIV/0!</v>
      </c>
      <c r="BA113" s="146"/>
      <c r="BB113" s="141">
        <f t="shared" si="76"/>
        <v>60000</v>
      </c>
      <c r="BC113" s="141">
        <f t="shared" si="77"/>
        <v>45000</v>
      </c>
      <c r="BD113" s="146"/>
    </row>
    <row r="114" spans="1:56" ht="23.25" customHeight="1">
      <c r="A114" s="6">
        <v>9</v>
      </c>
      <c r="B114" s="6"/>
      <c r="C114" s="6"/>
      <c r="D114" s="52" t="s">
        <v>210</v>
      </c>
      <c r="E114" s="52"/>
      <c r="F114" s="65"/>
      <c r="G114" s="65"/>
      <c r="H114" s="65"/>
      <c r="I114" s="65"/>
      <c r="J114" s="2"/>
      <c r="K114" s="2"/>
      <c r="L114" s="2"/>
      <c r="M114" s="16"/>
      <c r="N114" s="161" t="s">
        <v>210</v>
      </c>
      <c r="O114" s="161"/>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78"/>
      <c r="AQ114" s="78"/>
      <c r="AR114" s="78"/>
      <c r="AS114" s="3"/>
      <c r="AT114" s="3"/>
      <c r="AU114" s="2"/>
      <c r="AV114" s="2"/>
      <c r="AW114" s="4"/>
      <c r="AX114" s="141">
        <f t="shared" si="71"/>
        <v>0</v>
      </c>
      <c r="AY114" s="144" t="e">
        <f t="shared" si="68"/>
        <v>#DIV/0!</v>
      </c>
      <c r="AZ114" s="144" t="e">
        <f t="shared" si="69"/>
        <v>#DIV/0!</v>
      </c>
      <c r="BA114" s="4"/>
      <c r="BB114" s="141">
        <f t="shared" si="76"/>
        <v>0</v>
      </c>
      <c r="BC114" s="141">
        <f t="shared" si="77"/>
        <v>0</v>
      </c>
      <c r="BD114" s="4"/>
    </row>
    <row r="115" spans="1:56" ht="23.25" customHeight="1">
      <c r="A115" s="93" t="s">
        <v>5</v>
      </c>
      <c r="B115" s="93"/>
      <c r="C115" s="93"/>
      <c r="D115" s="94" t="s">
        <v>6</v>
      </c>
      <c r="E115" s="57"/>
      <c r="F115" s="68"/>
      <c r="G115" s="65"/>
      <c r="H115" s="65"/>
      <c r="I115" s="65"/>
      <c r="J115" s="2"/>
      <c r="K115" s="2"/>
      <c r="L115" s="2"/>
      <c r="M115" s="16"/>
      <c r="N115" s="91" t="s">
        <v>6</v>
      </c>
      <c r="O115" s="2"/>
      <c r="P115" s="68"/>
      <c r="Q115" s="65"/>
      <c r="R115" s="65"/>
      <c r="S115" s="68"/>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78"/>
      <c r="AQ115" s="78"/>
      <c r="AR115" s="78"/>
      <c r="AS115" s="3"/>
      <c r="AT115" s="3"/>
      <c r="AU115" s="2"/>
      <c r="AV115" s="2"/>
      <c r="AW115" s="4"/>
      <c r="AX115" s="141">
        <f t="shared" si="71"/>
        <v>0</v>
      </c>
      <c r="AY115" s="144" t="e">
        <f t="shared" si="68"/>
        <v>#DIV/0!</v>
      </c>
      <c r="AZ115" s="144" t="e">
        <f t="shared" si="69"/>
        <v>#DIV/0!</v>
      </c>
      <c r="BA115" s="4"/>
      <c r="BB115" s="141">
        <f t="shared" si="76"/>
        <v>0</v>
      </c>
      <c r="BC115" s="141">
        <f t="shared" si="77"/>
        <v>0</v>
      </c>
      <c r="BD115" s="4"/>
    </row>
    <row r="116" spans="1:56" ht="51" customHeight="1">
      <c r="A116" s="3"/>
      <c r="B116" s="57" t="s">
        <v>1027</v>
      </c>
      <c r="C116" s="57" t="s">
        <v>760</v>
      </c>
      <c r="D116" s="57" t="s">
        <v>142</v>
      </c>
      <c r="E116" s="57" t="s">
        <v>143</v>
      </c>
      <c r="F116" s="56">
        <v>2400000</v>
      </c>
      <c r="G116" s="56">
        <f aca="true" t="shared" si="79" ref="G116:G124">0.8*F116</f>
        <v>1920000</v>
      </c>
      <c r="H116" s="56">
        <f aca="true" t="shared" si="80" ref="H116:H124">0.6*F116</f>
        <v>1440000</v>
      </c>
      <c r="I116" s="56"/>
      <c r="J116" s="2"/>
      <c r="K116" s="2"/>
      <c r="L116" s="2"/>
      <c r="M116" s="16">
        <v>3700000</v>
      </c>
      <c r="N116" s="2" t="s">
        <v>470</v>
      </c>
      <c r="O116" s="2" t="s">
        <v>597</v>
      </c>
      <c r="P116" s="59">
        <v>2400000</v>
      </c>
      <c r="Q116" s="59">
        <f>0.8*P116</f>
        <v>1920000</v>
      </c>
      <c r="R116" s="59">
        <f>0.6*P116</f>
        <v>1440000</v>
      </c>
      <c r="S116" s="59"/>
      <c r="T116" s="59"/>
      <c r="U116" s="59"/>
      <c r="V116" s="65"/>
      <c r="W116" s="65"/>
      <c r="X116" s="65"/>
      <c r="Y116" s="65"/>
      <c r="Z116" s="61">
        <f>Q116</f>
        <v>1920000</v>
      </c>
      <c r="AA116" s="61">
        <f>R116</f>
        <v>1440000</v>
      </c>
      <c r="AB116" s="65"/>
      <c r="AC116" s="65"/>
      <c r="AD116" s="65"/>
      <c r="AE116" s="65">
        <v>1</v>
      </c>
      <c r="AF116" s="65">
        <v>1035000</v>
      </c>
      <c r="AG116" s="65">
        <f>AE116*P116</f>
        <v>2400000</v>
      </c>
      <c r="AH116" s="65"/>
      <c r="AI116" s="65" t="e">
        <f>#REF!/P116*100</f>
        <v>#REF!</v>
      </c>
      <c r="AJ116" s="65">
        <f>AF116/P116*100</f>
        <v>43.125</v>
      </c>
      <c r="AK116" s="65">
        <f>AG116/P116*100</f>
        <v>100</v>
      </c>
      <c r="AL116" s="65"/>
      <c r="AM116" s="65"/>
      <c r="AN116" s="65"/>
      <c r="AO116" s="65"/>
      <c r="AP116" s="78"/>
      <c r="AQ116" s="78"/>
      <c r="AR116" s="78"/>
      <c r="AS116" s="159" t="s">
        <v>628</v>
      </c>
      <c r="AT116" s="159" t="s">
        <v>836</v>
      </c>
      <c r="AU116" s="2"/>
      <c r="AV116" s="2"/>
      <c r="AW116" s="57" t="s">
        <v>376</v>
      </c>
      <c r="AX116" s="141">
        <f t="shared" si="71"/>
        <v>0</v>
      </c>
      <c r="AY116" s="144">
        <f t="shared" si="68"/>
        <v>0.8</v>
      </c>
      <c r="AZ116" s="144">
        <f t="shared" si="69"/>
        <v>0.6</v>
      </c>
      <c r="BA116" s="4"/>
      <c r="BB116" s="141">
        <f t="shared" si="76"/>
        <v>-1920000</v>
      </c>
      <c r="BC116" s="141">
        <f t="shared" si="77"/>
        <v>-1440000</v>
      </c>
      <c r="BD116" s="4"/>
    </row>
    <row r="117" spans="1:56" s="19" customFormat="1" ht="32.25" customHeight="1">
      <c r="A117" s="3">
        <v>77</v>
      </c>
      <c r="B117" s="3"/>
      <c r="C117" s="3"/>
      <c r="D117" s="57"/>
      <c r="E117" s="57"/>
      <c r="F117" s="56"/>
      <c r="G117" s="56"/>
      <c r="H117" s="56"/>
      <c r="I117" s="56"/>
      <c r="J117" s="2"/>
      <c r="K117" s="2"/>
      <c r="L117" s="2"/>
      <c r="M117" s="16"/>
      <c r="N117" s="2" t="s">
        <v>465</v>
      </c>
      <c r="O117" s="92" t="s">
        <v>466</v>
      </c>
      <c r="P117" s="59"/>
      <c r="Q117" s="59"/>
      <c r="R117" s="59"/>
      <c r="S117" s="61">
        <v>3000000</v>
      </c>
      <c r="T117" s="59">
        <f>S117*0.8</f>
        <v>2400000</v>
      </c>
      <c r="U117" s="59">
        <f>S117*0.6</f>
        <v>1800000</v>
      </c>
      <c r="V117" s="65"/>
      <c r="W117" s="65"/>
      <c r="X117" s="65"/>
      <c r="Y117" s="61">
        <v>3000000</v>
      </c>
      <c r="Z117" s="65">
        <f>Y117*0.8</f>
        <v>2400000</v>
      </c>
      <c r="AA117" s="65">
        <f>Y117*0.6</f>
        <v>1800000</v>
      </c>
      <c r="AB117" s="65"/>
      <c r="AC117" s="65"/>
      <c r="AD117" s="65"/>
      <c r="AE117" s="65"/>
      <c r="AF117" s="65"/>
      <c r="AG117" s="65"/>
      <c r="AH117" s="65"/>
      <c r="AI117" s="65"/>
      <c r="AJ117" s="65"/>
      <c r="AK117" s="65"/>
      <c r="AL117" s="65"/>
      <c r="AM117" s="65">
        <v>3000000</v>
      </c>
      <c r="AN117" s="117">
        <f aca="true" t="shared" si="81" ref="AN117:AN129">ROUND(AM117*40%,-3)</f>
        <v>1200000</v>
      </c>
      <c r="AO117" s="117">
        <f aca="true" t="shared" si="82" ref="AO117:AO129">ROUND(AM117*30%,-3)</f>
        <v>900000</v>
      </c>
      <c r="AP117" s="119" t="s">
        <v>894</v>
      </c>
      <c r="AQ117" s="78"/>
      <c r="AR117" s="78"/>
      <c r="AS117" s="159"/>
      <c r="AT117" s="159"/>
      <c r="AU117" s="2"/>
      <c r="AV117" s="2"/>
      <c r="AW117" s="57"/>
      <c r="AX117" s="141">
        <f t="shared" si="71"/>
        <v>0</v>
      </c>
      <c r="AY117" s="144" t="e">
        <f t="shared" si="68"/>
        <v>#DIV/0!</v>
      </c>
      <c r="AZ117" s="144" t="e">
        <f t="shared" si="69"/>
        <v>#DIV/0!</v>
      </c>
      <c r="BA117" s="146"/>
      <c r="BB117" s="141">
        <f t="shared" si="76"/>
        <v>1200000</v>
      </c>
      <c r="BC117" s="141">
        <f t="shared" si="77"/>
        <v>900000</v>
      </c>
      <c r="BD117" s="146"/>
    </row>
    <row r="118" spans="1:56" s="19" customFormat="1" ht="28.5" customHeight="1">
      <c r="A118" s="3">
        <v>78</v>
      </c>
      <c r="B118" s="3"/>
      <c r="C118" s="3"/>
      <c r="D118" s="57"/>
      <c r="E118" s="57"/>
      <c r="F118" s="56"/>
      <c r="G118" s="56"/>
      <c r="H118" s="56"/>
      <c r="I118" s="56"/>
      <c r="J118" s="2"/>
      <c r="K118" s="2"/>
      <c r="L118" s="2"/>
      <c r="M118" s="16"/>
      <c r="N118" s="171" t="s">
        <v>467</v>
      </c>
      <c r="O118" s="92" t="s">
        <v>468</v>
      </c>
      <c r="P118" s="59"/>
      <c r="Q118" s="59"/>
      <c r="R118" s="59"/>
      <c r="S118" s="61">
        <v>2500000</v>
      </c>
      <c r="T118" s="59">
        <f>S118*0.8</f>
        <v>2000000</v>
      </c>
      <c r="U118" s="59">
        <f>S118*0.6</f>
        <v>1500000</v>
      </c>
      <c r="V118" s="65"/>
      <c r="W118" s="65"/>
      <c r="X118" s="65"/>
      <c r="Y118" s="61">
        <v>2500000</v>
      </c>
      <c r="Z118" s="65">
        <f>Y118*0.8</f>
        <v>2000000</v>
      </c>
      <c r="AA118" s="65">
        <f>Y118*0.6</f>
        <v>1500000</v>
      </c>
      <c r="AB118" s="65"/>
      <c r="AC118" s="65"/>
      <c r="AD118" s="65"/>
      <c r="AE118" s="65"/>
      <c r="AF118" s="65"/>
      <c r="AG118" s="65"/>
      <c r="AH118" s="65"/>
      <c r="AI118" s="65"/>
      <c r="AJ118" s="65"/>
      <c r="AK118" s="65"/>
      <c r="AL118" s="65"/>
      <c r="AM118" s="65">
        <v>2500000</v>
      </c>
      <c r="AN118" s="117">
        <f t="shared" si="81"/>
        <v>1000000</v>
      </c>
      <c r="AO118" s="117">
        <f t="shared" si="82"/>
        <v>750000</v>
      </c>
      <c r="AP118" s="119" t="s">
        <v>894</v>
      </c>
      <c r="AQ118" s="78"/>
      <c r="AR118" s="78"/>
      <c r="AS118" s="159"/>
      <c r="AT118" s="159"/>
      <c r="AU118" s="2"/>
      <c r="AV118" s="2"/>
      <c r="AW118" s="57"/>
      <c r="AX118" s="141">
        <f t="shared" si="71"/>
        <v>0</v>
      </c>
      <c r="AY118" s="144" t="e">
        <f t="shared" si="68"/>
        <v>#DIV/0!</v>
      </c>
      <c r="AZ118" s="144" t="e">
        <f t="shared" si="69"/>
        <v>#DIV/0!</v>
      </c>
      <c r="BA118" s="146"/>
      <c r="BB118" s="141">
        <f t="shared" si="76"/>
        <v>1000000</v>
      </c>
      <c r="BC118" s="141">
        <f t="shared" si="77"/>
        <v>750000</v>
      </c>
      <c r="BD118" s="146"/>
    </row>
    <row r="119" spans="1:56" ht="40.5" customHeight="1">
      <c r="A119" s="3">
        <v>79</v>
      </c>
      <c r="B119" s="3"/>
      <c r="C119" s="3"/>
      <c r="D119" s="57"/>
      <c r="E119" s="57"/>
      <c r="F119" s="56"/>
      <c r="G119" s="56"/>
      <c r="H119" s="56"/>
      <c r="I119" s="56"/>
      <c r="J119" s="2"/>
      <c r="K119" s="2"/>
      <c r="L119" s="2"/>
      <c r="M119" s="16"/>
      <c r="N119" s="171"/>
      <c r="O119" s="92" t="s">
        <v>469</v>
      </c>
      <c r="P119" s="59"/>
      <c r="Q119" s="59"/>
      <c r="R119" s="59"/>
      <c r="S119" s="61">
        <v>3000000</v>
      </c>
      <c r="T119" s="59">
        <f>S119*0.8</f>
        <v>2400000</v>
      </c>
      <c r="U119" s="59">
        <f>S119*0.6</f>
        <v>1800000</v>
      </c>
      <c r="V119" s="65"/>
      <c r="W119" s="65"/>
      <c r="X119" s="65"/>
      <c r="Y119" s="61">
        <v>3000000</v>
      </c>
      <c r="Z119" s="65">
        <f>Y119*0.8</f>
        <v>2400000</v>
      </c>
      <c r="AA119" s="65">
        <f>Y119*0.6</f>
        <v>1800000</v>
      </c>
      <c r="AB119" s="65"/>
      <c r="AC119" s="65"/>
      <c r="AD119" s="65"/>
      <c r="AE119" s="65"/>
      <c r="AF119" s="65"/>
      <c r="AG119" s="65"/>
      <c r="AH119" s="65"/>
      <c r="AI119" s="65"/>
      <c r="AJ119" s="65"/>
      <c r="AK119" s="65"/>
      <c r="AL119" s="65"/>
      <c r="AM119" s="65">
        <v>3000000</v>
      </c>
      <c r="AN119" s="117">
        <f t="shared" si="81"/>
        <v>1200000</v>
      </c>
      <c r="AO119" s="117">
        <f t="shared" si="82"/>
        <v>900000</v>
      </c>
      <c r="AP119" s="119" t="s">
        <v>894</v>
      </c>
      <c r="AQ119" s="78"/>
      <c r="AR119" s="78"/>
      <c r="AS119" s="159"/>
      <c r="AT119" s="159"/>
      <c r="AU119" s="2"/>
      <c r="AV119" s="2"/>
      <c r="AW119" s="57"/>
      <c r="AX119" s="141">
        <f t="shared" si="71"/>
        <v>0</v>
      </c>
      <c r="AY119" s="144" t="e">
        <f t="shared" si="68"/>
        <v>#DIV/0!</v>
      </c>
      <c r="AZ119" s="144" t="e">
        <f t="shared" si="69"/>
        <v>#DIV/0!</v>
      </c>
      <c r="BA119" s="4"/>
      <c r="BB119" s="141">
        <f t="shared" si="76"/>
        <v>1200000</v>
      </c>
      <c r="BC119" s="141">
        <f t="shared" si="77"/>
        <v>900000</v>
      </c>
      <c r="BD119" s="4"/>
    </row>
    <row r="120" spans="1:56" ht="45" customHeight="1">
      <c r="A120" s="3">
        <v>80</v>
      </c>
      <c r="B120" s="57" t="s">
        <v>1028</v>
      </c>
      <c r="C120" s="57" t="s">
        <v>761</v>
      </c>
      <c r="D120" s="57" t="s">
        <v>144</v>
      </c>
      <c r="E120" s="57" t="s">
        <v>145</v>
      </c>
      <c r="F120" s="56">
        <v>2400000</v>
      </c>
      <c r="G120" s="56">
        <f t="shared" si="79"/>
        <v>1920000</v>
      </c>
      <c r="H120" s="56">
        <f t="shared" si="80"/>
        <v>1440000</v>
      </c>
      <c r="I120" s="56" t="s">
        <v>391</v>
      </c>
      <c r="J120" s="2"/>
      <c r="K120" s="2"/>
      <c r="L120" s="2"/>
      <c r="M120" s="16">
        <v>3700000</v>
      </c>
      <c r="N120" s="2" t="s">
        <v>144</v>
      </c>
      <c r="O120" s="2" t="s">
        <v>598</v>
      </c>
      <c r="P120" s="59">
        <v>2400000</v>
      </c>
      <c r="Q120" s="59">
        <f>0.8*P120</f>
        <v>1920000</v>
      </c>
      <c r="R120" s="59">
        <f>0.6*P120</f>
        <v>1440000</v>
      </c>
      <c r="S120" s="61">
        <v>4000000</v>
      </c>
      <c r="T120" s="59">
        <f>0.8*S120</f>
        <v>3200000</v>
      </c>
      <c r="U120" s="59">
        <f>0.6*S120</f>
        <v>2400000</v>
      </c>
      <c r="V120" s="65">
        <f aca="true" t="shared" si="83" ref="V120:V125">S120/P120*100</f>
        <v>166.66666666666669</v>
      </c>
      <c r="W120" s="65">
        <f aca="true" t="shared" si="84" ref="W120:X125">T120/Q120*100</f>
        <v>166.66666666666669</v>
      </c>
      <c r="X120" s="65">
        <f t="shared" si="84"/>
        <v>166.66666666666669</v>
      </c>
      <c r="Y120" s="61">
        <v>4000000</v>
      </c>
      <c r="Z120" s="61">
        <f aca="true" t="shared" si="85" ref="Z120:AA125">Q120</f>
        <v>1920000</v>
      </c>
      <c r="AA120" s="61">
        <f t="shared" si="85"/>
        <v>1440000</v>
      </c>
      <c r="AB120" s="65">
        <f aca="true" t="shared" si="86" ref="AB120:AD125">Y120/P120*100</f>
        <v>166.66666666666669</v>
      </c>
      <c r="AC120" s="65">
        <f t="shared" si="86"/>
        <v>100</v>
      </c>
      <c r="AD120" s="65">
        <f t="shared" si="86"/>
        <v>100</v>
      </c>
      <c r="AE120" s="65"/>
      <c r="AF120" s="65"/>
      <c r="AG120" s="65">
        <f>AE120*P120</f>
        <v>0</v>
      </c>
      <c r="AH120" s="65"/>
      <c r="AI120" s="65" t="e">
        <f>#REF!/P120*100</f>
        <v>#REF!</v>
      </c>
      <c r="AJ120" s="65"/>
      <c r="AK120" s="65"/>
      <c r="AL120" s="65"/>
      <c r="AM120" s="65">
        <v>3500000</v>
      </c>
      <c r="AN120" s="117">
        <f t="shared" si="81"/>
        <v>1400000</v>
      </c>
      <c r="AO120" s="117">
        <f t="shared" si="82"/>
        <v>1050000</v>
      </c>
      <c r="AP120" s="78">
        <f aca="true" t="shared" si="87" ref="AP120:AR125">AM120/P120*100</f>
        <v>145.83333333333331</v>
      </c>
      <c r="AQ120" s="78">
        <f t="shared" si="87"/>
        <v>72.91666666666666</v>
      </c>
      <c r="AR120" s="78">
        <f t="shared" si="87"/>
        <v>72.91666666666666</v>
      </c>
      <c r="AS120" s="3" t="s">
        <v>624</v>
      </c>
      <c r="AT120" s="3" t="s">
        <v>868</v>
      </c>
      <c r="AU120" s="2"/>
      <c r="AV120" s="2"/>
      <c r="AW120" s="4"/>
      <c r="AX120" s="141">
        <f t="shared" si="71"/>
        <v>0</v>
      </c>
      <c r="AY120" s="144">
        <f t="shared" si="68"/>
        <v>0.8</v>
      </c>
      <c r="AZ120" s="144">
        <f t="shared" si="69"/>
        <v>0.6</v>
      </c>
      <c r="BA120" s="4"/>
      <c r="BB120" s="141">
        <f t="shared" si="76"/>
        <v>-520000</v>
      </c>
      <c r="BC120" s="141">
        <f t="shared" si="77"/>
        <v>-390000</v>
      </c>
      <c r="BD120" s="4"/>
    </row>
    <row r="121" spans="1:56" ht="54" customHeight="1">
      <c r="A121" s="3">
        <v>81</v>
      </c>
      <c r="B121" s="57" t="s">
        <v>1029</v>
      </c>
      <c r="C121" s="57" t="s">
        <v>762</v>
      </c>
      <c r="D121" s="57" t="s">
        <v>146</v>
      </c>
      <c r="E121" s="57" t="s">
        <v>147</v>
      </c>
      <c r="F121" s="56">
        <v>2400000</v>
      </c>
      <c r="G121" s="56">
        <f t="shared" si="79"/>
        <v>1920000</v>
      </c>
      <c r="H121" s="56">
        <f t="shared" si="80"/>
        <v>1440000</v>
      </c>
      <c r="I121" s="56" t="s">
        <v>391</v>
      </c>
      <c r="J121" s="2"/>
      <c r="K121" s="2"/>
      <c r="L121" s="2"/>
      <c r="M121" s="16">
        <v>3700000</v>
      </c>
      <c r="N121" s="2" t="s">
        <v>146</v>
      </c>
      <c r="O121" s="2" t="s">
        <v>599</v>
      </c>
      <c r="P121" s="59">
        <v>2400000</v>
      </c>
      <c r="Q121" s="59">
        <f>0.8*P121</f>
        <v>1920000</v>
      </c>
      <c r="R121" s="59">
        <f>0.6*P121</f>
        <v>1440000</v>
      </c>
      <c r="S121" s="61">
        <v>3500000</v>
      </c>
      <c r="T121" s="59">
        <f>0.8*S121</f>
        <v>2800000</v>
      </c>
      <c r="U121" s="59">
        <f>0.6*S121</f>
        <v>2100000</v>
      </c>
      <c r="V121" s="65">
        <f t="shared" si="83"/>
        <v>145.83333333333331</v>
      </c>
      <c r="W121" s="65">
        <f t="shared" si="84"/>
        <v>145.83333333333331</v>
      </c>
      <c r="X121" s="65">
        <f t="shared" si="84"/>
        <v>145.83333333333331</v>
      </c>
      <c r="Y121" s="61">
        <v>3500000</v>
      </c>
      <c r="Z121" s="61">
        <f t="shared" si="85"/>
        <v>1920000</v>
      </c>
      <c r="AA121" s="61">
        <f t="shared" si="85"/>
        <v>1440000</v>
      </c>
      <c r="AB121" s="65">
        <f t="shared" si="86"/>
        <v>145.83333333333331</v>
      </c>
      <c r="AC121" s="65">
        <f t="shared" si="86"/>
        <v>100</v>
      </c>
      <c r="AD121" s="65">
        <f t="shared" si="86"/>
        <v>100</v>
      </c>
      <c r="AE121" s="65">
        <v>1</v>
      </c>
      <c r="AF121" s="65">
        <v>2392000</v>
      </c>
      <c r="AG121" s="65">
        <f>AE121*P121</f>
        <v>2400000</v>
      </c>
      <c r="AH121" s="65">
        <v>3638000</v>
      </c>
      <c r="AI121" s="65" t="e">
        <f>#REF!/P121*100</f>
        <v>#REF!</v>
      </c>
      <c r="AJ121" s="65">
        <f>AF121/P121*100</f>
        <v>99.66666666666667</v>
      </c>
      <c r="AK121" s="65">
        <f>AG121/P121*100</f>
        <v>100</v>
      </c>
      <c r="AL121" s="65">
        <f>AH121/P121*100</f>
        <v>151.58333333333334</v>
      </c>
      <c r="AM121" s="65">
        <v>3500000</v>
      </c>
      <c r="AN121" s="117">
        <f t="shared" si="81"/>
        <v>1400000</v>
      </c>
      <c r="AO121" s="117">
        <f t="shared" si="82"/>
        <v>1050000</v>
      </c>
      <c r="AP121" s="78">
        <f t="shared" si="87"/>
        <v>145.83333333333331</v>
      </c>
      <c r="AQ121" s="78">
        <f t="shared" si="87"/>
        <v>72.91666666666666</v>
      </c>
      <c r="AR121" s="78">
        <f t="shared" si="87"/>
        <v>72.91666666666666</v>
      </c>
      <c r="AS121" s="3" t="s">
        <v>624</v>
      </c>
      <c r="AT121" s="3" t="s">
        <v>869</v>
      </c>
      <c r="AU121" s="2"/>
      <c r="AV121" s="2"/>
      <c r="AW121" s="57" t="s">
        <v>378</v>
      </c>
      <c r="AX121" s="141">
        <f t="shared" si="71"/>
        <v>0</v>
      </c>
      <c r="AY121" s="144">
        <f t="shared" si="68"/>
        <v>0.8</v>
      </c>
      <c r="AZ121" s="144">
        <f t="shared" si="69"/>
        <v>0.6</v>
      </c>
      <c r="BA121" s="4"/>
      <c r="BB121" s="141">
        <f t="shared" si="76"/>
        <v>-520000</v>
      </c>
      <c r="BC121" s="141">
        <f t="shared" si="77"/>
        <v>-390000</v>
      </c>
      <c r="BD121" s="4"/>
    </row>
    <row r="122" spans="1:56" ht="48.75" customHeight="1">
      <c r="A122" s="3">
        <v>82</v>
      </c>
      <c r="B122" s="57" t="s">
        <v>1030</v>
      </c>
      <c r="C122" s="57" t="s">
        <v>763</v>
      </c>
      <c r="D122" s="57" t="s">
        <v>313</v>
      </c>
      <c r="E122" s="57" t="s">
        <v>148</v>
      </c>
      <c r="F122" s="56">
        <v>2400000</v>
      </c>
      <c r="G122" s="56">
        <f t="shared" si="79"/>
        <v>1920000</v>
      </c>
      <c r="H122" s="56">
        <f t="shared" si="80"/>
        <v>1440000</v>
      </c>
      <c r="I122" s="56" t="s">
        <v>391</v>
      </c>
      <c r="J122" s="2"/>
      <c r="K122" s="2"/>
      <c r="L122" s="2"/>
      <c r="M122" s="16">
        <v>3700000</v>
      </c>
      <c r="N122" s="2" t="s">
        <v>600</v>
      </c>
      <c r="O122" s="2" t="s">
        <v>601</v>
      </c>
      <c r="P122" s="59">
        <v>2400000</v>
      </c>
      <c r="Q122" s="59">
        <f>0.8*P122</f>
        <v>1920000</v>
      </c>
      <c r="R122" s="59">
        <f>0.6*P122</f>
        <v>1440000</v>
      </c>
      <c r="S122" s="61">
        <v>3500000</v>
      </c>
      <c r="T122" s="59">
        <f>0.8*S122</f>
        <v>2800000</v>
      </c>
      <c r="U122" s="59">
        <f>0.6*S122</f>
        <v>2100000</v>
      </c>
      <c r="V122" s="65">
        <f t="shared" si="83"/>
        <v>145.83333333333331</v>
      </c>
      <c r="W122" s="65">
        <f t="shared" si="84"/>
        <v>145.83333333333331</v>
      </c>
      <c r="X122" s="65">
        <f t="shared" si="84"/>
        <v>145.83333333333331</v>
      </c>
      <c r="Y122" s="61">
        <v>3500000</v>
      </c>
      <c r="Z122" s="61">
        <f t="shared" si="85"/>
        <v>1920000</v>
      </c>
      <c r="AA122" s="61">
        <f t="shared" si="85"/>
        <v>1440000</v>
      </c>
      <c r="AB122" s="65">
        <f t="shared" si="86"/>
        <v>145.83333333333331</v>
      </c>
      <c r="AC122" s="65">
        <f t="shared" si="86"/>
        <v>100</v>
      </c>
      <c r="AD122" s="65">
        <f t="shared" si="86"/>
        <v>100</v>
      </c>
      <c r="AE122" s="65"/>
      <c r="AF122" s="65">
        <v>1130000</v>
      </c>
      <c r="AG122" s="65"/>
      <c r="AH122" s="65"/>
      <c r="AI122" s="65" t="e">
        <f>#REF!/P122*100</f>
        <v>#REF!</v>
      </c>
      <c r="AJ122" s="65">
        <f>AF122/P122*100</f>
        <v>47.083333333333336</v>
      </c>
      <c r="AK122" s="65"/>
      <c r="AL122" s="65"/>
      <c r="AM122" s="65">
        <v>3500000</v>
      </c>
      <c r="AN122" s="117">
        <f t="shared" si="81"/>
        <v>1400000</v>
      </c>
      <c r="AO122" s="117">
        <f t="shared" si="82"/>
        <v>1050000</v>
      </c>
      <c r="AP122" s="78">
        <f t="shared" si="87"/>
        <v>145.83333333333331</v>
      </c>
      <c r="AQ122" s="78">
        <f t="shared" si="87"/>
        <v>72.91666666666666</v>
      </c>
      <c r="AR122" s="78">
        <f t="shared" si="87"/>
        <v>72.91666666666666</v>
      </c>
      <c r="AS122" s="3" t="s">
        <v>626</v>
      </c>
      <c r="AT122" s="3" t="s">
        <v>888</v>
      </c>
      <c r="AU122" s="2"/>
      <c r="AV122" s="2"/>
      <c r="AW122" s="4"/>
      <c r="AX122" s="141">
        <f t="shared" si="71"/>
        <v>0</v>
      </c>
      <c r="AY122" s="144">
        <f t="shared" si="68"/>
        <v>0.8</v>
      </c>
      <c r="AZ122" s="144">
        <f t="shared" si="69"/>
        <v>0.6</v>
      </c>
      <c r="BA122" s="4"/>
      <c r="BB122" s="141">
        <f t="shared" si="76"/>
        <v>-520000</v>
      </c>
      <c r="BC122" s="141">
        <f t="shared" si="77"/>
        <v>-390000</v>
      </c>
      <c r="BD122" s="4"/>
    </row>
    <row r="123" spans="1:56" ht="53.25" customHeight="1">
      <c r="A123" s="3">
        <v>83</v>
      </c>
      <c r="B123" s="57" t="s">
        <v>955</v>
      </c>
      <c r="C123" s="57" t="s">
        <v>817</v>
      </c>
      <c r="D123" s="2" t="s">
        <v>256</v>
      </c>
      <c r="E123" s="2" t="s">
        <v>257</v>
      </c>
      <c r="F123" s="64">
        <v>3500000</v>
      </c>
      <c r="G123" s="64">
        <v>2800000</v>
      </c>
      <c r="H123" s="64">
        <v>2100000</v>
      </c>
      <c r="I123" s="64"/>
      <c r="J123" s="2" t="s">
        <v>254</v>
      </c>
      <c r="K123" s="2"/>
      <c r="L123" s="2"/>
      <c r="M123" s="16">
        <v>5000000</v>
      </c>
      <c r="N123" s="2" t="s">
        <v>602</v>
      </c>
      <c r="O123" s="2" t="s">
        <v>603</v>
      </c>
      <c r="P123" s="61">
        <v>3500000</v>
      </c>
      <c r="Q123" s="61">
        <v>2800000</v>
      </c>
      <c r="R123" s="61">
        <v>2100000</v>
      </c>
      <c r="S123" s="61">
        <v>4000000</v>
      </c>
      <c r="T123" s="61">
        <v>2800000</v>
      </c>
      <c r="U123" s="61">
        <v>2100000</v>
      </c>
      <c r="V123" s="65">
        <f t="shared" si="83"/>
        <v>114.28571428571428</v>
      </c>
      <c r="W123" s="65">
        <f t="shared" si="84"/>
        <v>100</v>
      </c>
      <c r="X123" s="65">
        <f t="shared" si="84"/>
        <v>100</v>
      </c>
      <c r="Y123" s="61">
        <v>4000000</v>
      </c>
      <c r="Z123" s="61">
        <f t="shared" si="85"/>
        <v>2800000</v>
      </c>
      <c r="AA123" s="61">
        <f t="shared" si="85"/>
        <v>2100000</v>
      </c>
      <c r="AB123" s="65">
        <f t="shared" si="86"/>
        <v>114.28571428571428</v>
      </c>
      <c r="AC123" s="65">
        <f t="shared" si="86"/>
        <v>100</v>
      </c>
      <c r="AD123" s="65">
        <f t="shared" si="86"/>
        <v>100</v>
      </c>
      <c r="AE123" s="65"/>
      <c r="AF123" s="65">
        <v>6329000</v>
      </c>
      <c r="AG123" s="65"/>
      <c r="AH123" s="65"/>
      <c r="AI123" s="65" t="e">
        <f>#REF!/P123*100</f>
        <v>#REF!</v>
      </c>
      <c r="AJ123" s="65">
        <f>AF123/P123*100</f>
        <v>180.82857142857142</v>
      </c>
      <c r="AK123" s="65"/>
      <c r="AL123" s="65"/>
      <c r="AM123" s="65">
        <v>3500000</v>
      </c>
      <c r="AN123" s="117">
        <f t="shared" si="81"/>
        <v>1400000</v>
      </c>
      <c r="AO123" s="117">
        <f t="shared" si="82"/>
        <v>1050000</v>
      </c>
      <c r="AP123" s="78">
        <f t="shared" si="87"/>
        <v>100</v>
      </c>
      <c r="AQ123" s="78">
        <f t="shared" si="87"/>
        <v>50</v>
      </c>
      <c r="AR123" s="78">
        <f t="shared" si="87"/>
        <v>50</v>
      </c>
      <c r="AS123" s="3" t="s">
        <v>625</v>
      </c>
      <c r="AT123" s="3" t="s">
        <v>889</v>
      </c>
      <c r="AU123" s="2"/>
      <c r="AV123" s="2"/>
      <c r="AW123" s="4"/>
      <c r="AX123" s="141">
        <f t="shared" si="71"/>
        <v>0</v>
      </c>
      <c r="AY123" s="144">
        <f t="shared" si="68"/>
        <v>0.8</v>
      </c>
      <c r="AZ123" s="144">
        <f t="shared" si="69"/>
        <v>0.6</v>
      </c>
      <c r="BA123" s="4"/>
      <c r="BB123" s="141">
        <f t="shared" si="76"/>
        <v>-1400000</v>
      </c>
      <c r="BC123" s="141">
        <f t="shared" si="77"/>
        <v>-1050000</v>
      </c>
      <c r="BD123" s="4"/>
    </row>
    <row r="124" spans="1:56" ht="34.5" customHeight="1">
      <c r="A124" s="3">
        <v>84</v>
      </c>
      <c r="B124" s="57" t="s">
        <v>1031</v>
      </c>
      <c r="C124" s="57" t="s">
        <v>765</v>
      </c>
      <c r="D124" s="57" t="s">
        <v>151</v>
      </c>
      <c r="E124" s="57" t="s">
        <v>152</v>
      </c>
      <c r="F124" s="56">
        <v>1800000</v>
      </c>
      <c r="G124" s="56">
        <f t="shared" si="79"/>
        <v>1440000</v>
      </c>
      <c r="H124" s="56">
        <f t="shared" si="80"/>
        <v>1080000</v>
      </c>
      <c r="I124" s="56" t="s">
        <v>391</v>
      </c>
      <c r="J124" s="2"/>
      <c r="K124" s="2"/>
      <c r="L124" s="2"/>
      <c r="M124" s="16">
        <v>3000000</v>
      </c>
      <c r="N124" s="171" t="s">
        <v>151</v>
      </c>
      <c r="O124" s="2" t="s">
        <v>152</v>
      </c>
      <c r="P124" s="59">
        <v>1800000</v>
      </c>
      <c r="Q124" s="59">
        <f>0.8*P124</f>
        <v>1440000</v>
      </c>
      <c r="R124" s="59">
        <f>0.6*P124</f>
        <v>1080000</v>
      </c>
      <c r="S124" s="61">
        <v>4000000</v>
      </c>
      <c r="T124" s="59">
        <f>0.8*S124</f>
        <v>3200000</v>
      </c>
      <c r="U124" s="59">
        <f>0.6*S124</f>
        <v>2400000</v>
      </c>
      <c r="V124" s="65">
        <f t="shared" si="83"/>
        <v>222.22222222222223</v>
      </c>
      <c r="W124" s="65">
        <f t="shared" si="84"/>
        <v>222.22222222222223</v>
      </c>
      <c r="X124" s="65">
        <f t="shared" si="84"/>
        <v>222.22222222222223</v>
      </c>
      <c r="Y124" s="61">
        <v>4000000</v>
      </c>
      <c r="Z124" s="61">
        <f t="shared" si="85"/>
        <v>1440000</v>
      </c>
      <c r="AA124" s="61">
        <f t="shared" si="85"/>
        <v>1080000</v>
      </c>
      <c r="AB124" s="65">
        <f t="shared" si="86"/>
        <v>222.22222222222223</v>
      </c>
      <c r="AC124" s="65">
        <f t="shared" si="86"/>
        <v>100</v>
      </c>
      <c r="AD124" s="65">
        <f t="shared" si="86"/>
        <v>100</v>
      </c>
      <c r="AE124" s="65"/>
      <c r="AF124" s="65">
        <v>1596000</v>
      </c>
      <c r="AG124" s="65"/>
      <c r="AH124" s="65"/>
      <c r="AI124" s="65" t="e">
        <f>#REF!/P124*100</f>
        <v>#REF!</v>
      </c>
      <c r="AJ124" s="65">
        <f>AF124/P124*100</f>
        <v>88.66666666666667</v>
      </c>
      <c r="AK124" s="65"/>
      <c r="AL124" s="65"/>
      <c r="AM124" s="65">
        <v>2500000</v>
      </c>
      <c r="AN124" s="117">
        <f t="shared" si="81"/>
        <v>1000000</v>
      </c>
      <c r="AO124" s="117">
        <f t="shared" si="82"/>
        <v>750000</v>
      </c>
      <c r="AP124" s="78">
        <f t="shared" si="87"/>
        <v>138.88888888888889</v>
      </c>
      <c r="AQ124" s="78">
        <f t="shared" si="87"/>
        <v>69.44444444444444</v>
      </c>
      <c r="AR124" s="78">
        <f t="shared" si="87"/>
        <v>69.44444444444444</v>
      </c>
      <c r="AS124" s="46" t="s">
        <v>323</v>
      </c>
      <c r="AT124" s="3" t="s">
        <v>890</v>
      </c>
      <c r="AU124" s="2"/>
      <c r="AV124" s="2"/>
      <c r="AW124" s="4"/>
      <c r="AX124" s="141">
        <f t="shared" si="71"/>
        <v>0</v>
      </c>
      <c r="AY124" s="144">
        <f t="shared" si="68"/>
        <v>0.8</v>
      </c>
      <c r="AZ124" s="144">
        <f t="shared" si="69"/>
        <v>0.6</v>
      </c>
      <c r="BA124" s="4"/>
      <c r="BB124" s="141">
        <f t="shared" si="76"/>
        <v>-440000</v>
      </c>
      <c r="BC124" s="141">
        <f t="shared" si="77"/>
        <v>-330000</v>
      </c>
      <c r="BD124" s="4"/>
    </row>
    <row r="125" spans="1:56" ht="36" customHeight="1">
      <c r="A125" s="3">
        <v>85</v>
      </c>
      <c r="B125" s="57" t="s">
        <v>956</v>
      </c>
      <c r="C125" s="57" t="s">
        <v>818</v>
      </c>
      <c r="D125" s="57"/>
      <c r="E125" s="2" t="s">
        <v>258</v>
      </c>
      <c r="F125" s="64">
        <v>3500000</v>
      </c>
      <c r="G125" s="64">
        <v>2800000</v>
      </c>
      <c r="H125" s="64">
        <v>2100000</v>
      </c>
      <c r="I125" s="64"/>
      <c r="J125" s="2" t="s">
        <v>254</v>
      </c>
      <c r="K125" s="2"/>
      <c r="L125" s="2"/>
      <c r="M125" s="16">
        <v>4300000</v>
      </c>
      <c r="N125" s="171"/>
      <c r="O125" s="2" t="s">
        <v>258</v>
      </c>
      <c r="P125" s="61">
        <v>3500000</v>
      </c>
      <c r="Q125" s="61">
        <v>2800000</v>
      </c>
      <c r="R125" s="61">
        <v>2100000</v>
      </c>
      <c r="S125" s="61">
        <v>5000000</v>
      </c>
      <c r="T125" s="61">
        <v>2800000</v>
      </c>
      <c r="U125" s="61">
        <v>2100000</v>
      </c>
      <c r="V125" s="65">
        <f t="shared" si="83"/>
        <v>142.85714285714286</v>
      </c>
      <c r="W125" s="65">
        <f t="shared" si="84"/>
        <v>100</v>
      </c>
      <c r="X125" s="65">
        <f t="shared" si="84"/>
        <v>100</v>
      </c>
      <c r="Y125" s="61">
        <v>5000000</v>
      </c>
      <c r="Z125" s="61">
        <f t="shared" si="85"/>
        <v>2800000</v>
      </c>
      <c r="AA125" s="61">
        <f t="shared" si="85"/>
        <v>2100000</v>
      </c>
      <c r="AB125" s="65">
        <f t="shared" si="86"/>
        <v>142.85714285714286</v>
      </c>
      <c r="AC125" s="65">
        <f t="shared" si="86"/>
        <v>100</v>
      </c>
      <c r="AD125" s="65">
        <f t="shared" si="86"/>
        <v>100</v>
      </c>
      <c r="AE125" s="65"/>
      <c r="AF125" s="65">
        <v>2624000</v>
      </c>
      <c r="AG125" s="65">
        <v>4000000</v>
      </c>
      <c r="AH125" s="65">
        <v>4163000</v>
      </c>
      <c r="AI125" s="65" t="e">
        <f>#REF!/P125*100</f>
        <v>#REF!</v>
      </c>
      <c r="AJ125" s="65">
        <f>AF125/P125*100</f>
        <v>74.97142857142856</v>
      </c>
      <c r="AK125" s="65">
        <f>AG125/P125*100</f>
        <v>114.28571428571428</v>
      </c>
      <c r="AL125" s="65">
        <f>AH125/P125*100</f>
        <v>118.94285714285715</v>
      </c>
      <c r="AM125" s="65">
        <v>4000000</v>
      </c>
      <c r="AN125" s="117">
        <f t="shared" si="81"/>
        <v>1600000</v>
      </c>
      <c r="AO125" s="117">
        <f t="shared" si="82"/>
        <v>1200000</v>
      </c>
      <c r="AP125" s="78">
        <f t="shared" si="87"/>
        <v>114.28571428571428</v>
      </c>
      <c r="AQ125" s="78">
        <f t="shared" si="87"/>
        <v>57.14285714285714</v>
      </c>
      <c r="AR125" s="78">
        <f t="shared" si="87"/>
        <v>57.14285714285714</v>
      </c>
      <c r="AS125" s="46" t="s">
        <v>323</v>
      </c>
      <c r="AT125" s="3" t="s">
        <v>890</v>
      </c>
      <c r="AU125" s="2"/>
      <c r="AV125" s="2"/>
      <c r="AW125" s="57" t="s">
        <v>375</v>
      </c>
      <c r="AX125" s="141">
        <f t="shared" si="71"/>
        <v>0</v>
      </c>
      <c r="AY125" s="144">
        <f t="shared" si="68"/>
        <v>0.8</v>
      </c>
      <c r="AZ125" s="144">
        <f t="shared" si="69"/>
        <v>0.6</v>
      </c>
      <c r="BA125" s="4"/>
      <c r="BB125" s="141">
        <f t="shared" si="76"/>
        <v>-1200000</v>
      </c>
      <c r="BC125" s="141">
        <f t="shared" si="77"/>
        <v>-900000</v>
      </c>
      <c r="BD125" s="4"/>
    </row>
    <row r="126" spans="1:56" ht="33.75" customHeight="1">
      <c r="A126" s="3">
        <v>86</v>
      </c>
      <c r="B126" s="3"/>
      <c r="C126" s="3"/>
      <c r="D126" s="57"/>
      <c r="E126" s="2"/>
      <c r="F126" s="64"/>
      <c r="G126" s="64"/>
      <c r="H126" s="64"/>
      <c r="I126" s="64"/>
      <c r="J126" s="2"/>
      <c r="K126" s="2"/>
      <c r="L126" s="2"/>
      <c r="M126" s="16"/>
      <c r="N126" s="171" t="s">
        <v>33</v>
      </c>
      <c r="O126" s="2" t="s">
        <v>332</v>
      </c>
      <c r="P126" s="61"/>
      <c r="Q126" s="61"/>
      <c r="R126" s="61"/>
      <c r="S126" s="61">
        <v>4000000</v>
      </c>
      <c r="T126" s="61">
        <f>S126*80%</f>
        <v>3200000</v>
      </c>
      <c r="U126" s="61">
        <f>S126*60%</f>
        <v>2400000</v>
      </c>
      <c r="V126" s="65"/>
      <c r="W126" s="65"/>
      <c r="X126" s="65"/>
      <c r="Y126" s="61">
        <v>4000000</v>
      </c>
      <c r="Z126" s="65">
        <f>Y126*0.8</f>
        <v>3200000</v>
      </c>
      <c r="AA126" s="65">
        <f>Y126*0.6</f>
        <v>2400000</v>
      </c>
      <c r="AB126" s="65"/>
      <c r="AC126" s="65"/>
      <c r="AD126" s="65"/>
      <c r="AE126" s="65"/>
      <c r="AF126" s="65"/>
      <c r="AG126" s="65"/>
      <c r="AH126" s="65">
        <v>5720000</v>
      </c>
      <c r="AI126" s="65"/>
      <c r="AJ126" s="65"/>
      <c r="AK126" s="65"/>
      <c r="AL126" s="65"/>
      <c r="AM126" s="65">
        <v>3000000</v>
      </c>
      <c r="AN126" s="117">
        <f t="shared" si="81"/>
        <v>1200000</v>
      </c>
      <c r="AO126" s="117">
        <f t="shared" si="82"/>
        <v>900000</v>
      </c>
      <c r="AP126" s="119" t="s">
        <v>895</v>
      </c>
      <c r="AQ126" s="78"/>
      <c r="AR126" s="78"/>
      <c r="AS126" s="3" t="s">
        <v>324</v>
      </c>
      <c r="AT126" s="3" t="s">
        <v>870</v>
      </c>
      <c r="AU126" s="3" t="s">
        <v>333</v>
      </c>
      <c r="AV126" s="3" t="s">
        <v>333</v>
      </c>
      <c r="AW126" s="57" t="s">
        <v>377</v>
      </c>
      <c r="AX126" s="141">
        <f t="shared" si="71"/>
        <v>0</v>
      </c>
      <c r="AY126" s="144" t="e">
        <f t="shared" si="68"/>
        <v>#DIV/0!</v>
      </c>
      <c r="AZ126" s="144" t="e">
        <f t="shared" si="69"/>
        <v>#DIV/0!</v>
      </c>
      <c r="BA126" s="4"/>
      <c r="BB126" s="141">
        <f t="shared" si="76"/>
        <v>1200000</v>
      </c>
      <c r="BC126" s="141">
        <f t="shared" si="77"/>
        <v>900000</v>
      </c>
      <c r="BD126" s="4"/>
    </row>
    <row r="127" spans="1:56" ht="18" customHeight="1">
      <c r="A127" s="3">
        <v>87</v>
      </c>
      <c r="B127" s="3"/>
      <c r="C127" s="3"/>
      <c r="D127" s="57"/>
      <c r="E127" s="2"/>
      <c r="F127" s="64"/>
      <c r="G127" s="64"/>
      <c r="H127" s="64"/>
      <c r="I127" s="64"/>
      <c r="J127" s="2"/>
      <c r="K127" s="2"/>
      <c r="L127" s="2"/>
      <c r="M127" s="16"/>
      <c r="N127" s="171"/>
      <c r="O127" s="2" t="s">
        <v>334</v>
      </c>
      <c r="P127" s="61"/>
      <c r="Q127" s="61"/>
      <c r="R127" s="61"/>
      <c r="S127" s="61">
        <v>2000000</v>
      </c>
      <c r="T127" s="61">
        <f>S127*80%</f>
        <v>1600000</v>
      </c>
      <c r="U127" s="61">
        <f>S127*60%</f>
        <v>1200000</v>
      </c>
      <c r="V127" s="65"/>
      <c r="W127" s="65"/>
      <c r="X127" s="65"/>
      <c r="Y127" s="61">
        <v>2000000</v>
      </c>
      <c r="Z127" s="65">
        <f>Y127*0.8</f>
        <v>1600000</v>
      </c>
      <c r="AA127" s="65">
        <f>Y127*0.6</f>
        <v>1200000</v>
      </c>
      <c r="AB127" s="65"/>
      <c r="AC127" s="65"/>
      <c r="AD127" s="65"/>
      <c r="AE127" s="65"/>
      <c r="AF127" s="65"/>
      <c r="AG127" s="65"/>
      <c r="AH127" s="65"/>
      <c r="AI127" s="65"/>
      <c r="AJ127" s="65"/>
      <c r="AK127" s="65"/>
      <c r="AL127" s="65"/>
      <c r="AM127" s="65">
        <v>1500000</v>
      </c>
      <c r="AN127" s="117">
        <f t="shared" si="81"/>
        <v>600000</v>
      </c>
      <c r="AO127" s="117">
        <f t="shared" si="82"/>
        <v>450000</v>
      </c>
      <c r="AP127" s="119" t="s">
        <v>895</v>
      </c>
      <c r="AQ127" s="78"/>
      <c r="AR127" s="78"/>
      <c r="AS127" s="3" t="s">
        <v>324</v>
      </c>
      <c r="AT127" s="3" t="s">
        <v>870</v>
      </c>
      <c r="AU127" s="3" t="s">
        <v>335</v>
      </c>
      <c r="AV127" s="3" t="s">
        <v>335</v>
      </c>
      <c r="AW127" s="4"/>
      <c r="AX127" s="141">
        <f t="shared" si="71"/>
        <v>0</v>
      </c>
      <c r="AY127" s="144" t="e">
        <f t="shared" si="68"/>
        <v>#DIV/0!</v>
      </c>
      <c r="AZ127" s="144" t="e">
        <f t="shared" si="69"/>
        <v>#DIV/0!</v>
      </c>
      <c r="BA127" s="4"/>
      <c r="BB127" s="141">
        <f t="shared" si="76"/>
        <v>600000</v>
      </c>
      <c r="BC127" s="141">
        <f t="shared" si="77"/>
        <v>450000</v>
      </c>
      <c r="BD127" s="4"/>
    </row>
    <row r="128" spans="1:56" ht="46.5" customHeight="1">
      <c r="A128" s="3">
        <v>88</v>
      </c>
      <c r="B128" s="3"/>
      <c r="C128" s="3"/>
      <c r="D128" s="57"/>
      <c r="E128" s="2"/>
      <c r="F128" s="64"/>
      <c r="G128" s="64"/>
      <c r="H128" s="64"/>
      <c r="I128" s="64"/>
      <c r="J128" s="2"/>
      <c r="K128" s="2"/>
      <c r="L128" s="2"/>
      <c r="M128" s="16"/>
      <c r="N128" s="2"/>
      <c r="O128" s="2" t="s">
        <v>471</v>
      </c>
      <c r="P128" s="61"/>
      <c r="Q128" s="61"/>
      <c r="R128" s="61"/>
      <c r="S128" s="61">
        <v>1800000</v>
      </c>
      <c r="T128" s="61"/>
      <c r="U128" s="61"/>
      <c r="V128" s="65"/>
      <c r="W128" s="65"/>
      <c r="X128" s="65"/>
      <c r="Y128" s="61">
        <v>1800000</v>
      </c>
      <c r="Z128" s="65">
        <f>Y128*0.8</f>
        <v>1440000</v>
      </c>
      <c r="AA128" s="65">
        <f>Y128*0.6</f>
        <v>1080000</v>
      </c>
      <c r="AB128" s="65"/>
      <c r="AC128" s="65"/>
      <c r="AD128" s="65"/>
      <c r="AE128" s="65"/>
      <c r="AF128" s="65"/>
      <c r="AG128" s="65"/>
      <c r="AH128" s="65"/>
      <c r="AI128" s="65"/>
      <c r="AJ128" s="65"/>
      <c r="AK128" s="65"/>
      <c r="AL128" s="65"/>
      <c r="AM128" s="65">
        <v>1800000</v>
      </c>
      <c r="AN128" s="117">
        <f t="shared" si="81"/>
        <v>720000</v>
      </c>
      <c r="AO128" s="117">
        <f t="shared" si="82"/>
        <v>540000</v>
      </c>
      <c r="AP128" s="119" t="s">
        <v>895</v>
      </c>
      <c r="AQ128" s="78"/>
      <c r="AR128" s="78"/>
      <c r="AS128" s="3" t="s">
        <v>324</v>
      </c>
      <c r="AT128" s="3" t="s">
        <v>835</v>
      </c>
      <c r="AU128" s="3"/>
      <c r="AV128" s="3"/>
      <c r="AW128" s="4"/>
      <c r="AX128" s="141">
        <f t="shared" si="71"/>
        <v>0</v>
      </c>
      <c r="AY128" s="144" t="e">
        <f t="shared" si="68"/>
        <v>#DIV/0!</v>
      </c>
      <c r="AZ128" s="144" t="e">
        <f t="shared" si="69"/>
        <v>#DIV/0!</v>
      </c>
      <c r="BA128" s="4"/>
      <c r="BB128" s="141">
        <f t="shared" si="76"/>
        <v>720000</v>
      </c>
      <c r="BC128" s="141">
        <f t="shared" si="77"/>
        <v>540000</v>
      </c>
      <c r="BD128" s="4"/>
    </row>
    <row r="129" spans="1:56" s="10" customFormat="1" ht="40.5" customHeight="1">
      <c r="A129" s="3">
        <v>89</v>
      </c>
      <c r="B129" s="57" t="s">
        <v>1032</v>
      </c>
      <c r="C129" s="57" t="s">
        <v>764</v>
      </c>
      <c r="D129" s="57" t="s">
        <v>149</v>
      </c>
      <c r="E129" s="57" t="s">
        <v>150</v>
      </c>
      <c r="F129" s="56">
        <v>1800000</v>
      </c>
      <c r="G129" s="56">
        <f>0.8*F129</f>
        <v>1440000</v>
      </c>
      <c r="H129" s="56">
        <f>0.6*F129</f>
        <v>1080000</v>
      </c>
      <c r="I129" s="56" t="s">
        <v>391</v>
      </c>
      <c r="J129" s="77"/>
      <c r="K129" s="77"/>
      <c r="L129" s="77"/>
      <c r="M129" s="16">
        <v>3000000</v>
      </c>
      <c r="N129" s="2" t="s">
        <v>149</v>
      </c>
      <c r="O129" s="2" t="s">
        <v>150</v>
      </c>
      <c r="P129" s="59">
        <v>1800000</v>
      </c>
      <c r="Q129" s="59">
        <f>0.8*P129</f>
        <v>1440000</v>
      </c>
      <c r="R129" s="59">
        <f>0.6*P129</f>
        <v>1080000</v>
      </c>
      <c r="S129" s="61">
        <v>2500000</v>
      </c>
      <c r="T129" s="59">
        <f>0.8*S129</f>
        <v>2000000</v>
      </c>
      <c r="U129" s="59">
        <f>0.6*S129</f>
        <v>1500000</v>
      </c>
      <c r="V129" s="65">
        <f>S129/P129*100</f>
        <v>138.88888888888889</v>
      </c>
      <c r="W129" s="65">
        <f>T129/Q129*100</f>
        <v>138.88888888888889</v>
      </c>
      <c r="X129" s="65">
        <f>U129/R129*100</f>
        <v>138.88888888888889</v>
      </c>
      <c r="Y129" s="61">
        <v>2500000</v>
      </c>
      <c r="Z129" s="61">
        <f>Q129</f>
        <v>1440000</v>
      </c>
      <c r="AA129" s="61">
        <f>R129</f>
        <v>1080000</v>
      </c>
      <c r="AB129" s="65">
        <f>Y129/P129*100</f>
        <v>138.88888888888889</v>
      </c>
      <c r="AC129" s="65">
        <f>Z129/Q129*100</f>
        <v>100</v>
      </c>
      <c r="AD129" s="65">
        <f>AA129/R129*100</f>
        <v>100</v>
      </c>
      <c r="AE129" s="89"/>
      <c r="AF129" s="65">
        <v>2085000</v>
      </c>
      <c r="AG129" s="89"/>
      <c r="AH129" s="65"/>
      <c r="AI129" s="65" t="e">
        <f>#REF!/P129*100</f>
        <v>#REF!</v>
      </c>
      <c r="AJ129" s="65">
        <f>AF129/P129*100</f>
        <v>115.83333333333334</v>
      </c>
      <c r="AK129" s="65"/>
      <c r="AL129" s="65"/>
      <c r="AM129" s="65">
        <v>2000000</v>
      </c>
      <c r="AN129" s="117">
        <f t="shared" si="81"/>
        <v>800000</v>
      </c>
      <c r="AO129" s="117">
        <f t="shared" si="82"/>
        <v>600000</v>
      </c>
      <c r="AP129" s="78">
        <f>AM129/P129*100</f>
        <v>111.11111111111111</v>
      </c>
      <c r="AQ129" s="78">
        <f>AN129/Q129*100</f>
        <v>55.55555555555556</v>
      </c>
      <c r="AR129" s="78">
        <f>AO129/R129*100</f>
        <v>55.55555555555556</v>
      </c>
      <c r="AS129" s="46" t="s">
        <v>323</v>
      </c>
      <c r="AT129" s="3" t="s">
        <v>845</v>
      </c>
      <c r="AU129" s="2"/>
      <c r="AV129" s="2"/>
      <c r="AW129" s="90"/>
      <c r="AX129" s="141">
        <f t="shared" si="71"/>
        <v>0</v>
      </c>
      <c r="AY129" s="144">
        <f t="shared" si="68"/>
        <v>0.8</v>
      </c>
      <c r="AZ129" s="144">
        <f t="shared" si="69"/>
        <v>0.6</v>
      </c>
      <c r="BA129" s="90"/>
      <c r="BB129" s="141">
        <f t="shared" si="76"/>
        <v>-640000</v>
      </c>
      <c r="BC129" s="141">
        <f t="shared" si="77"/>
        <v>-480000</v>
      </c>
      <c r="BD129" s="90"/>
    </row>
    <row r="130" spans="1:56" ht="12.75" customHeight="1">
      <c r="A130" s="93" t="s">
        <v>7</v>
      </c>
      <c r="B130" s="93"/>
      <c r="C130" s="93"/>
      <c r="D130" s="94" t="s">
        <v>8</v>
      </c>
      <c r="E130" s="57"/>
      <c r="F130" s="68"/>
      <c r="G130" s="65"/>
      <c r="H130" s="65"/>
      <c r="I130" s="65"/>
      <c r="J130" s="2"/>
      <c r="K130" s="2"/>
      <c r="L130" s="2"/>
      <c r="M130" s="16"/>
      <c r="N130" s="91" t="s">
        <v>8</v>
      </c>
      <c r="O130" s="2"/>
      <c r="P130" s="68"/>
      <c r="Q130" s="65"/>
      <c r="R130" s="65"/>
      <c r="S130" s="68"/>
      <c r="T130" s="59"/>
      <c r="U130" s="59"/>
      <c r="V130" s="65"/>
      <c r="W130" s="65"/>
      <c r="X130" s="65"/>
      <c r="Y130" s="65"/>
      <c r="Z130" s="65"/>
      <c r="AA130" s="65"/>
      <c r="AB130" s="65"/>
      <c r="AC130" s="65"/>
      <c r="AD130" s="65"/>
      <c r="AE130" s="65"/>
      <c r="AF130" s="65"/>
      <c r="AG130" s="65"/>
      <c r="AH130" s="65"/>
      <c r="AI130" s="65"/>
      <c r="AJ130" s="65"/>
      <c r="AK130" s="65"/>
      <c r="AL130" s="65"/>
      <c r="AM130" s="65"/>
      <c r="AN130" s="65"/>
      <c r="AO130" s="65"/>
      <c r="AP130" s="78"/>
      <c r="AQ130" s="78"/>
      <c r="AR130" s="78"/>
      <c r="AS130" s="3"/>
      <c r="AT130" s="3"/>
      <c r="AU130" s="2"/>
      <c r="AV130" s="2"/>
      <c r="AW130" s="4"/>
      <c r="AX130" s="141">
        <f t="shared" si="71"/>
        <v>0</v>
      </c>
      <c r="AY130" s="144" t="e">
        <f t="shared" si="68"/>
        <v>#DIV/0!</v>
      </c>
      <c r="AZ130" s="144" t="e">
        <f t="shared" si="69"/>
        <v>#DIV/0!</v>
      </c>
      <c r="BA130" s="4"/>
      <c r="BB130" s="141">
        <f t="shared" si="76"/>
        <v>0</v>
      </c>
      <c r="BC130" s="141">
        <f t="shared" si="77"/>
        <v>0</v>
      </c>
      <c r="BD130" s="4"/>
    </row>
    <row r="131" spans="1:56" s="31" customFormat="1" ht="43.5" customHeight="1">
      <c r="A131" s="3">
        <v>90</v>
      </c>
      <c r="B131" s="3"/>
      <c r="C131" s="3"/>
      <c r="D131" s="94"/>
      <c r="E131" s="57"/>
      <c r="F131" s="68"/>
      <c r="G131" s="65"/>
      <c r="H131" s="65"/>
      <c r="I131" s="65"/>
      <c r="J131" s="2"/>
      <c r="K131" s="2"/>
      <c r="L131" s="2"/>
      <c r="M131" s="16"/>
      <c r="N131" s="171" t="s">
        <v>472</v>
      </c>
      <c r="O131" s="2" t="s">
        <v>473</v>
      </c>
      <c r="P131" s="68"/>
      <c r="Q131" s="65"/>
      <c r="R131" s="65"/>
      <c r="S131" s="61">
        <v>1800000</v>
      </c>
      <c r="T131" s="59">
        <f>0.8*S131</f>
        <v>1440000</v>
      </c>
      <c r="U131" s="59">
        <f>0.6*S131</f>
        <v>1080000</v>
      </c>
      <c r="V131" s="65"/>
      <c r="W131" s="65"/>
      <c r="X131" s="65"/>
      <c r="Y131" s="61">
        <v>1800000</v>
      </c>
      <c r="Z131" s="65">
        <f>Y131*0.8</f>
        <v>1440000</v>
      </c>
      <c r="AA131" s="65">
        <f>Y131*0.6</f>
        <v>1080000</v>
      </c>
      <c r="AB131" s="65"/>
      <c r="AC131" s="65"/>
      <c r="AD131" s="65"/>
      <c r="AE131" s="65"/>
      <c r="AF131" s="65"/>
      <c r="AG131" s="65"/>
      <c r="AH131" s="65"/>
      <c r="AI131" s="65"/>
      <c r="AJ131" s="65"/>
      <c r="AK131" s="65"/>
      <c r="AL131" s="65"/>
      <c r="AM131" s="65">
        <v>1200000</v>
      </c>
      <c r="AN131" s="117">
        <f>ROUND(AM131*40%,-3)</f>
        <v>480000</v>
      </c>
      <c r="AO131" s="117">
        <f>ROUND(AM131*30%,-3)</f>
        <v>360000</v>
      </c>
      <c r="AP131" s="119" t="s">
        <v>895</v>
      </c>
      <c r="AQ131" s="78"/>
      <c r="AR131" s="78"/>
      <c r="AS131" s="3" t="s">
        <v>324</v>
      </c>
      <c r="AT131" s="3" t="s">
        <v>871</v>
      </c>
      <c r="AU131" s="2"/>
      <c r="AV131" s="2"/>
      <c r="AW131" s="4"/>
      <c r="AX131" s="141">
        <f t="shared" si="71"/>
        <v>0</v>
      </c>
      <c r="AY131" s="144" t="e">
        <f t="shared" si="68"/>
        <v>#DIV/0!</v>
      </c>
      <c r="AZ131" s="144" t="e">
        <f t="shared" si="69"/>
        <v>#DIV/0!</v>
      </c>
      <c r="BA131" s="148"/>
      <c r="BB131" s="141">
        <f t="shared" si="76"/>
        <v>480000</v>
      </c>
      <c r="BC131" s="141">
        <f t="shared" si="77"/>
        <v>360000</v>
      </c>
      <c r="BD131" s="148"/>
    </row>
    <row r="132" spans="1:56" s="29" customFormat="1" ht="50.25" customHeight="1">
      <c r="A132" s="3">
        <v>91</v>
      </c>
      <c r="B132" s="3"/>
      <c r="C132" s="3"/>
      <c r="D132" s="94"/>
      <c r="E132" s="57"/>
      <c r="F132" s="68"/>
      <c r="G132" s="65"/>
      <c r="H132" s="65"/>
      <c r="I132" s="65"/>
      <c r="J132" s="2"/>
      <c r="K132" s="2"/>
      <c r="L132" s="2"/>
      <c r="M132" s="16"/>
      <c r="N132" s="171"/>
      <c r="O132" s="2" t="s">
        <v>474</v>
      </c>
      <c r="P132" s="68"/>
      <c r="Q132" s="65"/>
      <c r="R132" s="65"/>
      <c r="S132" s="61">
        <v>1200000</v>
      </c>
      <c r="T132" s="59">
        <f>0.8*S132</f>
        <v>960000</v>
      </c>
      <c r="U132" s="59">
        <f>0.6*S132</f>
        <v>720000</v>
      </c>
      <c r="V132" s="65"/>
      <c r="W132" s="65"/>
      <c r="X132" s="65"/>
      <c r="Y132" s="61">
        <v>1200000</v>
      </c>
      <c r="Z132" s="65">
        <f>Y132*0.8</f>
        <v>960000</v>
      </c>
      <c r="AA132" s="65">
        <f>Y132*0.6</f>
        <v>720000</v>
      </c>
      <c r="AB132" s="65"/>
      <c r="AC132" s="65"/>
      <c r="AD132" s="65"/>
      <c r="AE132" s="65"/>
      <c r="AF132" s="65"/>
      <c r="AG132" s="65"/>
      <c r="AH132" s="65"/>
      <c r="AI132" s="65"/>
      <c r="AJ132" s="65"/>
      <c r="AK132" s="65"/>
      <c r="AL132" s="65"/>
      <c r="AM132" s="65">
        <v>1200000</v>
      </c>
      <c r="AN132" s="117">
        <f>ROUND(AM132*40%,-3)</f>
        <v>480000</v>
      </c>
      <c r="AO132" s="117">
        <f>ROUND(AM132*30%,-3)</f>
        <v>360000</v>
      </c>
      <c r="AP132" s="119" t="s">
        <v>895</v>
      </c>
      <c r="AQ132" s="78"/>
      <c r="AR132" s="78"/>
      <c r="AS132" s="3" t="s">
        <v>324</v>
      </c>
      <c r="AT132" s="3" t="s">
        <v>871</v>
      </c>
      <c r="AU132" s="2"/>
      <c r="AV132" s="2"/>
      <c r="AW132" s="4"/>
      <c r="AX132" s="141">
        <f t="shared" si="71"/>
        <v>0</v>
      </c>
      <c r="AY132" s="144" t="e">
        <f t="shared" si="68"/>
        <v>#DIV/0!</v>
      </c>
      <c r="AZ132" s="144" t="e">
        <f t="shared" si="69"/>
        <v>#DIV/0!</v>
      </c>
      <c r="BA132" s="132"/>
      <c r="BB132" s="141">
        <f t="shared" si="76"/>
        <v>480000</v>
      </c>
      <c r="BC132" s="141">
        <f t="shared" si="77"/>
        <v>360000</v>
      </c>
      <c r="BD132" s="132"/>
    </row>
    <row r="133" spans="1:56" s="29" customFormat="1" ht="29.25" customHeight="1">
      <c r="A133" s="3">
        <v>92</v>
      </c>
      <c r="B133" s="3"/>
      <c r="C133" s="3"/>
      <c r="D133" s="94"/>
      <c r="E133" s="57"/>
      <c r="F133" s="68"/>
      <c r="G133" s="65"/>
      <c r="H133" s="65"/>
      <c r="I133" s="65"/>
      <c r="J133" s="2"/>
      <c r="K133" s="2"/>
      <c r="L133" s="2"/>
      <c r="M133" s="16"/>
      <c r="N133" s="152" t="s">
        <v>619</v>
      </c>
      <c r="O133" s="2" t="s">
        <v>475</v>
      </c>
      <c r="P133" s="68"/>
      <c r="Q133" s="65"/>
      <c r="R133" s="65"/>
      <c r="S133" s="61">
        <v>1800000</v>
      </c>
      <c r="T133" s="59">
        <f>0.8*S133</f>
        <v>1440000</v>
      </c>
      <c r="U133" s="59">
        <f>0.6*S133</f>
        <v>1080000</v>
      </c>
      <c r="V133" s="65"/>
      <c r="W133" s="65"/>
      <c r="X133" s="65"/>
      <c r="Y133" s="61">
        <v>1800000</v>
      </c>
      <c r="Z133" s="65">
        <f>Y133*0.8</f>
        <v>1440000</v>
      </c>
      <c r="AA133" s="65">
        <f>Y133*0.6</f>
        <v>1080000</v>
      </c>
      <c r="AB133" s="65"/>
      <c r="AC133" s="65"/>
      <c r="AD133" s="65"/>
      <c r="AE133" s="65"/>
      <c r="AF133" s="65"/>
      <c r="AG133" s="65"/>
      <c r="AH133" s="65"/>
      <c r="AI133" s="65"/>
      <c r="AJ133" s="65"/>
      <c r="AK133" s="65"/>
      <c r="AL133" s="65"/>
      <c r="AM133" s="65">
        <v>1200000</v>
      </c>
      <c r="AN133" s="117">
        <f>ROUND(AM133*40%,-3)</f>
        <v>480000</v>
      </c>
      <c r="AO133" s="117">
        <f>ROUND(AM133*30%,-3)</f>
        <v>360000</v>
      </c>
      <c r="AP133" s="119" t="s">
        <v>895</v>
      </c>
      <c r="AQ133" s="78"/>
      <c r="AR133" s="78"/>
      <c r="AS133" s="3" t="s">
        <v>324</v>
      </c>
      <c r="AT133" s="3" t="s">
        <v>871</v>
      </c>
      <c r="AU133" s="2"/>
      <c r="AV133" s="2"/>
      <c r="AW133" s="4"/>
      <c r="AX133" s="141">
        <f t="shared" si="71"/>
        <v>0</v>
      </c>
      <c r="AY133" s="144" t="e">
        <f t="shared" si="68"/>
        <v>#DIV/0!</v>
      </c>
      <c r="AZ133" s="144" t="e">
        <f t="shared" si="69"/>
        <v>#DIV/0!</v>
      </c>
      <c r="BA133" s="132"/>
      <c r="BB133" s="141">
        <f t="shared" si="76"/>
        <v>480000</v>
      </c>
      <c r="BC133" s="141">
        <f t="shared" si="77"/>
        <v>360000</v>
      </c>
      <c r="BD133" s="132"/>
    </row>
    <row r="134" spans="1:56" s="29" customFormat="1" ht="34.5" customHeight="1">
      <c r="A134" s="3">
        <v>93</v>
      </c>
      <c r="B134" s="3"/>
      <c r="C134" s="3"/>
      <c r="D134" s="94"/>
      <c r="E134" s="57"/>
      <c r="F134" s="68"/>
      <c r="G134" s="65"/>
      <c r="H134" s="65"/>
      <c r="I134" s="65"/>
      <c r="J134" s="2"/>
      <c r="K134" s="2"/>
      <c r="L134" s="2"/>
      <c r="M134" s="16"/>
      <c r="N134" s="152"/>
      <c r="O134" s="2" t="s">
        <v>476</v>
      </c>
      <c r="P134" s="68"/>
      <c r="Q134" s="65"/>
      <c r="R134" s="65"/>
      <c r="S134" s="61">
        <v>1200000</v>
      </c>
      <c r="T134" s="59">
        <f>0.8*S134</f>
        <v>960000</v>
      </c>
      <c r="U134" s="59">
        <f>0.6*S134</f>
        <v>720000</v>
      </c>
      <c r="V134" s="65"/>
      <c r="W134" s="65"/>
      <c r="X134" s="65"/>
      <c r="Y134" s="61">
        <v>1200000</v>
      </c>
      <c r="Z134" s="65">
        <f>Y134*0.8</f>
        <v>960000</v>
      </c>
      <c r="AA134" s="65">
        <f>Y134*0.6</f>
        <v>720000</v>
      </c>
      <c r="AB134" s="65"/>
      <c r="AC134" s="65"/>
      <c r="AD134" s="65"/>
      <c r="AE134" s="65"/>
      <c r="AF134" s="65"/>
      <c r="AG134" s="65"/>
      <c r="AH134" s="65"/>
      <c r="AI134" s="65"/>
      <c r="AJ134" s="65"/>
      <c r="AK134" s="65"/>
      <c r="AL134" s="65"/>
      <c r="AM134" s="65">
        <v>1200000</v>
      </c>
      <c r="AN134" s="117">
        <f>ROUND(AM134*40%,-3)</f>
        <v>480000</v>
      </c>
      <c r="AO134" s="117">
        <f>ROUND(AM134*30%,-3)</f>
        <v>360000</v>
      </c>
      <c r="AP134" s="119" t="s">
        <v>895</v>
      </c>
      <c r="AQ134" s="78"/>
      <c r="AR134" s="78"/>
      <c r="AS134" s="3" t="s">
        <v>324</v>
      </c>
      <c r="AT134" s="3" t="s">
        <v>871</v>
      </c>
      <c r="AU134" s="2"/>
      <c r="AV134" s="2"/>
      <c r="AW134" s="4"/>
      <c r="AX134" s="141">
        <f t="shared" si="71"/>
        <v>0</v>
      </c>
      <c r="AY134" s="144" t="e">
        <f t="shared" si="68"/>
        <v>#DIV/0!</v>
      </c>
      <c r="AZ134" s="144" t="e">
        <f t="shared" si="69"/>
        <v>#DIV/0!</v>
      </c>
      <c r="BA134" s="132"/>
      <c r="BB134" s="141">
        <f t="shared" si="76"/>
        <v>480000</v>
      </c>
      <c r="BC134" s="141">
        <f t="shared" si="77"/>
        <v>360000</v>
      </c>
      <c r="BD134" s="132"/>
    </row>
    <row r="135" spans="1:56" ht="32.25" customHeight="1">
      <c r="A135" s="3">
        <v>94</v>
      </c>
      <c r="B135" s="57" t="s">
        <v>1033</v>
      </c>
      <c r="C135" s="57" t="s">
        <v>766</v>
      </c>
      <c r="D135" s="3"/>
      <c r="E135" s="2" t="s">
        <v>100</v>
      </c>
      <c r="F135" s="64">
        <v>162000</v>
      </c>
      <c r="G135" s="76">
        <f>0.8*F135</f>
        <v>129600</v>
      </c>
      <c r="H135" s="76">
        <v>97000</v>
      </c>
      <c r="I135" s="76"/>
      <c r="J135" s="2"/>
      <c r="K135" s="2"/>
      <c r="L135" s="2"/>
      <c r="M135" s="16"/>
      <c r="N135" s="2"/>
      <c r="O135" s="2" t="s">
        <v>100</v>
      </c>
      <c r="P135" s="61">
        <v>162000</v>
      </c>
      <c r="Q135" s="65">
        <f>0.8*P135</f>
        <v>129600</v>
      </c>
      <c r="R135" s="65">
        <v>97000</v>
      </c>
      <c r="S135" s="61">
        <v>200000</v>
      </c>
      <c r="T135" s="65">
        <f>0.8*S135</f>
        <v>160000</v>
      </c>
      <c r="U135" s="65">
        <v>97000</v>
      </c>
      <c r="V135" s="65">
        <f>S135/P135*100</f>
        <v>123.45679012345678</v>
      </c>
      <c r="W135" s="65">
        <f>T135/Q135*100</f>
        <v>123.45679012345678</v>
      </c>
      <c r="X135" s="65">
        <f>U135/R135*100</f>
        <v>100</v>
      </c>
      <c r="Y135" s="61">
        <v>200000</v>
      </c>
      <c r="Z135" s="61">
        <f>Q135</f>
        <v>129600</v>
      </c>
      <c r="AA135" s="61">
        <f>R135</f>
        <v>97000</v>
      </c>
      <c r="AB135" s="65">
        <f>Y135/P135*100</f>
        <v>123.45679012345678</v>
      </c>
      <c r="AC135" s="65">
        <f>Z135/Q135*100</f>
        <v>100</v>
      </c>
      <c r="AD135" s="65">
        <f>AA135/R135*100</f>
        <v>100</v>
      </c>
      <c r="AE135" s="65"/>
      <c r="AF135" s="65"/>
      <c r="AG135" s="65"/>
      <c r="AH135" s="65"/>
      <c r="AI135" s="65" t="e">
        <f>#REF!/P135*100</f>
        <v>#REF!</v>
      </c>
      <c r="AJ135" s="65"/>
      <c r="AK135" s="65"/>
      <c r="AL135" s="65"/>
      <c r="AM135" s="65">
        <v>162000</v>
      </c>
      <c r="AN135" s="117">
        <f>ROUND(AM135*40%,-3)</f>
        <v>65000</v>
      </c>
      <c r="AO135" s="117">
        <f>ROUND(AM135*30%,-3)</f>
        <v>49000</v>
      </c>
      <c r="AP135" s="78">
        <f>AM135/P135*100</f>
        <v>100</v>
      </c>
      <c r="AQ135" s="78">
        <f>AN135/Q135*100</f>
        <v>50.15432098765432</v>
      </c>
      <c r="AR135" s="78">
        <f>AO135/R135*100</f>
        <v>50.51546391752577</v>
      </c>
      <c r="AS135" s="46"/>
      <c r="AT135" s="3"/>
      <c r="AU135" s="2"/>
      <c r="AV135" s="2"/>
      <c r="AW135" s="4"/>
      <c r="AX135" s="141">
        <f t="shared" si="71"/>
        <v>0</v>
      </c>
      <c r="AY135" s="144">
        <f aca="true" t="shared" si="88" ref="AY135:AY198">Q135/P135</f>
        <v>0.8</v>
      </c>
      <c r="AZ135" s="144">
        <f aca="true" t="shared" si="89" ref="AZ135:AZ198">R135/P135</f>
        <v>0.5987654320987654</v>
      </c>
      <c r="BA135" s="4"/>
      <c r="BB135" s="141">
        <f t="shared" si="76"/>
        <v>-64600</v>
      </c>
      <c r="BC135" s="141">
        <f t="shared" si="77"/>
        <v>-48000</v>
      </c>
      <c r="BD135" s="4"/>
    </row>
    <row r="136" spans="1:56" ht="24" customHeight="1">
      <c r="A136" s="6">
        <v>10</v>
      </c>
      <c r="B136" s="6"/>
      <c r="C136" s="6"/>
      <c r="D136" s="52" t="s">
        <v>211</v>
      </c>
      <c r="E136" s="52"/>
      <c r="F136" s="65"/>
      <c r="G136" s="65"/>
      <c r="H136" s="65"/>
      <c r="I136" s="65"/>
      <c r="J136" s="2"/>
      <c r="K136" s="2"/>
      <c r="L136" s="2"/>
      <c r="M136" s="16"/>
      <c r="N136" s="161" t="s">
        <v>211</v>
      </c>
      <c r="O136" s="161"/>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78"/>
      <c r="AQ136" s="78"/>
      <c r="AR136" s="78"/>
      <c r="AS136" s="3"/>
      <c r="AT136" s="3"/>
      <c r="AU136" s="2"/>
      <c r="AV136" s="2"/>
      <c r="AW136" s="4"/>
      <c r="AX136" s="141">
        <f t="shared" si="71"/>
        <v>0</v>
      </c>
      <c r="AY136" s="144" t="e">
        <f t="shared" si="88"/>
        <v>#DIV/0!</v>
      </c>
      <c r="AZ136" s="144" t="e">
        <f t="shared" si="89"/>
        <v>#DIV/0!</v>
      </c>
      <c r="BA136" s="4"/>
      <c r="BB136" s="141">
        <f t="shared" si="76"/>
        <v>0</v>
      </c>
      <c r="BC136" s="141">
        <f t="shared" si="77"/>
        <v>0</v>
      </c>
      <c r="BD136" s="4"/>
    </row>
    <row r="137" spans="1:56" s="10" customFormat="1" ht="24" customHeight="1">
      <c r="A137" s="93" t="s">
        <v>5</v>
      </c>
      <c r="B137" s="93"/>
      <c r="C137" s="93"/>
      <c r="D137" s="94" t="s">
        <v>6</v>
      </c>
      <c r="E137" s="57"/>
      <c r="F137" s="68"/>
      <c r="G137" s="65"/>
      <c r="H137" s="65"/>
      <c r="I137" s="65"/>
      <c r="J137" s="77"/>
      <c r="K137" s="77"/>
      <c r="L137" s="77"/>
      <c r="M137" s="16"/>
      <c r="N137" s="91" t="s">
        <v>6</v>
      </c>
      <c r="O137" s="2"/>
      <c r="P137" s="68"/>
      <c r="Q137" s="65"/>
      <c r="R137" s="65"/>
      <c r="S137" s="68"/>
      <c r="T137" s="65"/>
      <c r="U137" s="65"/>
      <c r="V137" s="65"/>
      <c r="W137" s="65"/>
      <c r="X137" s="65"/>
      <c r="Y137" s="65"/>
      <c r="Z137" s="65"/>
      <c r="AA137" s="65"/>
      <c r="AB137" s="65"/>
      <c r="AC137" s="65"/>
      <c r="AD137" s="65"/>
      <c r="AE137" s="89"/>
      <c r="AF137" s="89"/>
      <c r="AG137" s="89"/>
      <c r="AH137" s="65"/>
      <c r="AI137" s="65"/>
      <c r="AJ137" s="65"/>
      <c r="AK137" s="65"/>
      <c r="AL137" s="65"/>
      <c r="AM137" s="65"/>
      <c r="AN137" s="65"/>
      <c r="AO137" s="65"/>
      <c r="AP137" s="78"/>
      <c r="AQ137" s="78"/>
      <c r="AR137" s="78"/>
      <c r="AS137" s="3"/>
      <c r="AT137" s="3"/>
      <c r="AU137" s="2"/>
      <c r="AV137" s="2"/>
      <c r="AW137" s="90"/>
      <c r="AX137" s="141">
        <f aca="true" t="shared" si="90" ref="AX137:AX200">Y137-S137</f>
        <v>0</v>
      </c>
      <c r="AY137" s="144" t="e">
        <f t="shared" si="88"/>
        <v>#DIV/0!</v>
      </c>
      <c r="AZ137" s="144" t="e">
        <f t="shared" si="89"/>
        <v>#DIV/0!</v>
      </c>
      <c r="BA137" s="90"/>
      <c r="BB137" s="141">
        <f t="shared" si="76"/>
        <v>0</v>
      </c>
      <c r="BC137" s="141">
        <f t="shared" si="77"/>
        <v>0</v>
      </c>
      <c r="BD137" s="90"/>
    </row>
    <row r="138" spans="1:56" ht="35.25" customHeight="1">
      <c r="A138" s="3">
        <v>95</v>
      </c>
      <c r="B138" s="57" t="s">
        <v>1034</v>
      </c>
      <c r="C138" s="57" t="s">
        <v>767</v>
      </c>
      <c r="D138" s="57" t="s">
        <v>137</v>
      </c>
      <c r="E138" s="57" t="s">
        <v>153</v>
      </c>
      <c r="F138" s="56">
        <v>600000</v>
      </c>
      <c r="G138" s="56">
        <f>0.8*F138</f>
        <v>480000</v>
      </c>
      <c r="H138" s="56">
        <f>0.6*F138</f>
        <v>360000</v>
      </c>
      <c r="I138" s="56" t="s">
        <v>391</v>
      </c>
      <c r="J138" s="2"/>
      <c r="K138" s="2"/>
      <c r="L138" s="2"/>
      <c r="M138" s="16"/>
      <c r="N138" s="2" t="s">
        <v>641</v>
      </c>
      <c r="O138" s="2" t="s">
        <v>153</v>
      </c>
      <c r="P138" s="59">
        <v>600000</v>
      </c>
      <c r="Q138" s="59">
        <f>0.8*P138</f>
        <v>480000</v>
      </c>
      <c r="R138" s="59">
        <f>0.6*P138</f>
        <v>360000</v>
      </c>
      <c r="S138" s="59">
        <v>600000</v>
      </c>
      <c r="T138" s="59">
        <f>0.8*S138</f>
        <v>480000</v>
      </c>
      <c r="U138" s="59">
        <f>0.6*S138</f>
        <v>360000</v>
      </c>
      <c r="V138" s="65">
        <f>S138/P138*100</f>
        <v>100</v>
      </c>
      <c r="W138" s="65">
        <f>T138/Q138*100</f>
        <v>100</v>
      </c>
      <c r="X138" s="65">
        <f>U138/R138*100</f>
        <v>100</v>
      </c>
      <c r="Y138" s="59">
        <v>600000</v>
      </c>
      <c r="Z138" s="61">
        <f>Q138</f>
        <v>480000</v>
      </c>
      <c r="AA138" s="61">
        <f>R138</f>
        <v>360000</v>
      </c>
      <c r="AB138" s="65">
        <f>Y138/P138*100</f>
        <v>100</v>
      </c>
      <c r="AC138" s="65">
        <f>Z138/Q138*100</f>
        <v>100</v>
      </c>
      <c r="AD138" s="65">
        <f>AA138/R138*100</f>
        <v>100</v>
      </c>
      <c r="AE138" s="65"/>
      <c r="AF138" s="65"/>
      <c r="AG138" s="65"/>
      <c r="AH138" s="65"/>
      <c r="AI138" s="65" t="e">
        <f>#REF!/P138*100</f>
        <v>#REF!</v>
      </c>
      <c r="AJ138" s="65"/>
      <c r="AK138" s="65"/>
      <c r="AL138" s="65"/>
      <c r="AM138" s="65">
        <v>600000</v>
      </c>
      <c r="AN138" s="117">
        <f>ROUND(AM138*40%,-3)</f>
        <v>240000</v>
      </c>
      <c r="AO138" s="117">
        <f>ROUND(AM138*30%,-3)</f>
        <v>180000</v>
      </c>
      <c r="AP138" s="78">
        <f>AM138/P138*100</f>
        <v>100</v>
      </c>
      <c r="AQ138" s="78">
        <f>AN138/Q138*100</f>
        <v>50</v>
      </c>
      <c r="AR138" s="78">
        <f>AO138/R138*100</f>
        <v>50</v>
      </c>
      <c r="AS138" s="3" t="s">
        <v>355</v>
      </c>
      <c r="AT138" s="3" t="s">
        <v>834</v>
      </c>
      <c r="AU138" s="2"/>
      <c r="AV138" s="2"/>
      <c r="AW138" s="4"/>
      <c r="AX138" s="141">
        <f t="shared" si="90"/>
        <v>0</v>
      </c>
      <c r="AY138" s="144">
        <f t="shared" si="88"/>
        <v>0.8</v>
      </c>
      <c r="AZ138" s="144">
        <f t="shared" si="89"/>
        <v>0.6</v>
      </c>
      <c r="BA138" s="4"/>
      <c r="BB138" s="141">
        <f t="shared" si="76"/>
        <v>-240000</v>
      </c>
      <c r="BC138" s="141">
        <f t="shared" si="77"/>
        <v>-180000</v>
      </c>
      <c r="BD138" s="4"/>
    </row>
    <row r="139" spans="1:56" ht="23.25" customHeight="1">
      <c r="A139" s="93" t="s">
        <v>7</v>
      </c>
      <c r="B139" s="93"/>
      <c r="C139" s="93"/>
      <c r="D139" s="94" t="s">
        <v>8</v>
      </c>
      <c r="E139" s="57"/>
      <c r="F139" s="68"/>
      <c r="G139" s="65"/>
      <c r="H139" s="65"/>
      <c r="I139" s="65"/>
      <c r="J139" s="2"/>
      <c r="K139" s="2"/>
      <c r="L139" s="2"/>
      <c r="M139" s="16"/>
      <c r="N139" s="91" t="s">
        <v>8</v>
      </c>
      <c r="O139" s="2"/>
      <c r="P139" s="68"/>
      <c r="Q139" s="65"/>
      <c r="R139" s="65"/>
      <c r="S139" s="68"/>
      <c r="T139" s="59"/>
      <c r="U139" s="59"/>
      <c r="V139" s="65"/>
      <c r="W139" s="65"/>
      <c r="X139" s="65"/>
      <c r="Y139" s="68"/>
      <c r="Z139" s="65"/>
      <c r="AA139" s="65"/>
      <c r="AB139" s="65"/>
      <c r="AC139" s="65"/>
      <c r="AD139" s="65"/>
      <c r="AE139" s="65"/>
      <c r="AF139" s="65"/>
      <c r="AG139" s="65"/>
      <c r="AH139" s="65"/>
      <c r="AI139" s="65"/>
      <c r="AJ139" s="65"/>
      <c r="AK139" s="65"/>
      <c r="AL139" s="65"/>
      <c r="AM139" s="65"/>
      <c r="AN139" s="65"/>
      <c r="AO139" s="65"/>
      <c r="AP139" s="78"/>
      <c r="AQ139" s="78"/>
      <c r="AR139" s="78"/>
      <c r="AS139" s="3"/>
      <c r="AT139" s="3"/>
      <c r="AU139" s="2"/>
      <c r="AV139" s="2"/>
      <c r="AW139" s="4"/>
      <c r="AX139" s="141">
        <f t="shared" si="90"/>
        <v>0</v>
      </c>
      <c r="AY139" s="144" t="e">
        <f t="shared" si="88"/>
        <v>#DIV/0!</v>
      </c>
      <c r="AZ139" s="144" t="e">
        <f t="shared" si="89"/>
        <v>#DIV/0!</v>
      </c>
      <c r="BA139" s="4"/>
      <c r="BB139" s="141">
        <f t="shared" si="76"/>
        <v>0</v>
      </c>
      <c r="BC139" s="141">
        <f t="shared" si="77"/>
        <v>0</v>
      </c>
      <c r="BD139" s="4"/>
    </row>
    <row r="140" spans="1:56" s="29" customFormat="1" ht="36" customHeight="1">
      <c r="A140" s="3">
        <v>96</v>
      </c>
      <c r="B140" s="3"/>
      <c r="C140" s="3"/>
      <c r="D140" s="94"/>
      <c r="E140" s="57"/>
      <c r="F140" s="68"/>
      <c r="G140" s="65"/>
      <c r="H140" s="65"/>
      <c r="I140" s="65"/>
      <c r="J140" s="2"/>
      <c r="K140" s="2"/>
      <c r="L140" s="2"/>
      <c r="M140" s="16"/>
      <c r="N140" s="2"/>
      <c r="O140" s="2" t="s">
        <v>477</v>
      </c>
      <c r="P140" s="68"/>
      <c r="Q140" s="65"/>
      <c r="R140" s="65"/>
      <c r="S140" s="61">
        <v>300000</v>
      </c>
      <c r="T140" s="59">
        <f>0.8*S140</f>
        <v>240000</v>
      </c>
      <c r="U140" s="59">
        <f>0.6*S140</f>
        <v>180000</v>
      </c>
      <c r="V140" s="65"/>
      <c r="W140" s="65"/>
      <c r="X140" s="65"/>
      <c r="Y140" s="61">
        <v>300000</v>
      </c>
      <c r="Z140" s="65">
        <f>Y140*0.8</f>
        <v>240000</v>
      </c>
      <c r="AA140" s="65">
        <f>Y140*0.6</f>
        <v>180000</v>
      </c>
      <c r="AB140" s="65"/>
      <c r="AC140" s="65"/>
      <c r="AD140" s="65"/>
      <c r="AE140" s="65"/>
      <c r="AF140" s="65"/>
      <c r="AG140" s="65"/>
      <c r="AH140" s="65"/>
      <c r="AI140" s="65"/>
      <c r="AJ140" s="65"/>
      <c r="AK140" s="65"/>
      <c r="AL140" s="65"/>
      <c r="AM140" s="65">
        <v>300000</v>
      </c>
      <c r="AN140" s="117">
        <f>ROUND(AM140*40%,-3)</f>
        <v>120000</v>
      </c>
      <c r="AO140" s="117">
        <f>ROUND(AM140*30%,-3)</f>
        <v>90000</v>
      </c>
      <c r="AP140" s="119" t="s">
        <v>895</v>
      </c>
      <c r="AQ140" s="78"/>
      <c r="AR140" s="78"/>
      <c r="AS140" s="3" t="s">
        <v>324</v>
      </c>
      <c r="AT140" s="3" t="s">
        <v>835</v>
      </c>
      <c r="AU140" s="2"/>
      <c r="AV140" s="2"/>
      <c r="AW140" s="4"/>
      <c r="AX140" s="141">
        <f t="shared" si="90"/>
        <v>0</v>
      </c>
      <c r="AY140" s="144" t="e">
        <f t="shared" si="88"/>
        <v>#DIV/0!</v>
      </c>
      <c r="AZ140" s="144" t="e">
        <f t="shared" si="89"/>
        <v>#DIV/0!</v>
      </c>
      <c r="BA140" s="132"/>
      <c r="BB140" s="141">
        <f t="shared" si="76"/>
        <v>120000</v>
      </c>
      <c r="BC140" s="141">
        <f t="shared" si="77"/>
        <v>90000</v>
      </c>
      <c r="BD140" s="132"/>
    </row>
    <row r="141" spans="1:56" s="10" customFormat="1" ht="36.75" customHeight="1">
      <c r="A141" s="3">
        <v>97</v>
      </c>
      <c r="B141" s="57" t="s">
        <v>1035</v>
      </c>
      <c r="C141" s="57" t="s">
        <v>768</v>
      </c>
      <c r="D141" s="3"/>
      <c r="E141" s="2" t="s">
        <v>100</v>
      </c>
      <c r="F141" s="64">
        <v>149000</v>
      </c>
      <c r="G141" s="76">
        <v>119000</v>
      </c>
      <c r="H141" s="76">
        <v>89000</v>
      </c>
      <c r="I141" s="76" t="s">
        <v>391</v>
      </c>
      <c r="J141" s="77"/>
      <c r="K141" s="77"/>
      <c r="L141" s="77"/>
      <c r="M141" s="16"/>
      <c r="N141" s="2"/>
      <c r="O141" s="2" t="s">
        <v>100</v>
      </c>
      <c r="P141" s="61">
        <v>149000</v>
      </c>
      <c r="Q141" s="65">
        <v>119000</v>
      </c>
      <c r="R141" s="65">
        <v>89000</v>
      </c>
      <c r="S141" s="61">
        <v>160000</v>
      </c>
      <c r="T141" s="59">
        <f>0.8*S141</f>
        <v>128000</v>
      </c>
      <c r="U141" s="59">
        <f>0.6*S141</f>
        <v>96000</v>
      </c>
      <c r="V141" s="65">
        <f>S141/P141*100</f>
        <v>107.38255033557047</v>
      </c>
      <c r="W141" s="65">
        <f>T141/Q141*100</f>
        <v>107.56302521008404</v>
      </c>
      <c r="X141" s="65">
        <f>U141/R141*100</f>
        <v>107.86516853932584</v>
      </c>
      <c r="Y141" s="61">
        <v>160000</v>
      </c>
      <c r="Z141" s="61">
        <f>Q141</f>
        <v>119000</v>
      </c>
      <c r="AA141" s="61">
        <f>R141</f>
        <v>89000</v>
      </c>
      <c r="AB141" s="65">
        <f>Y141/P141*100</f>
        <v>107.38255033557047</v>
      </c>
      <c r="AC141" s="65">
        <f>Z141/Q141*100</f>
        <v>100</v>
      </c>
      <c r="AD141" s="65">
        <f>AA141/R141*100</f>
        <v>100</v>
      </c>
      <c r="AE141" s="89"/>
      <c r="AF141" s="89"/>
      <c r="AG141" s="89"/>
      <c r="AH141" s="65"/>
      <c r="AI141" s="65" t="e">
        <f>#REF!/P141*100</f>
        <v>#REF!</v>
      </c>
      <c r="AJ141" s="65"/>
      <c r="AK141" s="65"/>
      <c r="AL141" s="65"/>
      <c r="AM141" s="65">
        <v>150000</v>
      </c>
      <c r="AN141" s="117">
        <f>ROUND(AM141*40%,-3)</f>
        <v>60000</v>
      </c>
      <c r="AO141" s="117">
        <f>ROUND(AM141*30%,-3)</f>
        <v>45000</v>
      </c>
      <c r="AP141" s="78">
        <f>AM141/P141*100</f>
        <v>100.67114093959732</v>
      </c>
      <c r="AQ141" s="78">
        <f>AN141/Q141*100</f>
        <v>50.42016806722689</v>
      </c>
      <c r="AR141" s="78">
        <f>AO141/R141*100</f>
        <v>50.56179775280899</v>
      </c>
      <c r="AS141" s="3" t="s">
        <v>323</v>
      </c>
      <c r="AT141" s="3" t="s">
        <v>891</v>
      </c>
      <c r="AU141" s="2"/>
      <c r="AV141" s="2"/>
      <c r="AW141" s="90"/>
      <c r="AX141" s="141">
        <f t="shared" si="90"/>
        <v>0</v>
      </c>
      <c r="AY141" s="144">
        <f t="shared" si="88"/>
        <v>0.7986577181208053</v>
      </c>
      <c r="AZ141" s="144">
        <f t="shared" si="89"/>
        <v>0.5973154362416108</v>
      </c>
      <c r="BA141" s="90"/>
      <c r="BB141" s="141">
        <f t="shared" si="76"/>
        <v>-59000</v>
      </c>
      <c r="BC141" s="141">
        <f t="shared" si="77"/>
        <v>-44000</v>
      </c>
      <c r="BD141" s="90"/>
    </row>
    <row r="142" spans="1:56" ht="22.5" customHeight="1">
      <c r="A142" s="6">
        <v>11</v>
      </c>
      <c r="B142" s="6"/>
      <c r="C142" s="6"/>
      <c r="D142" s="52" t="s">
        <v>212</v>
      </c>
      <c r="E142" s="52"/>
      <c r="F142" s="65"/>
      <c r="G142" s="65"/>
      <c r="H142" s="65"/>
      <c r="I142" s="65"/>
      <c r="J142" s="2"/>
      <c r="K142" s="2"/>
      <c r="L142" s="2"/>
      <c r="M142" s="16"/>
      <c r="N142" s="161" t="s">
        <v>212</v>
      </c>
      <c r="O142" s="161"/>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78"/>
      <c r="AQ142" s="78"/>
      <c r="AR142" s="78"/>
      <c r="AS142" s="3"/>
      <c r="AT142" s="3"/>
      <c r="AU142" s="2"/>
      <c r="AV142" s="2"/>
      <c r="AW142" s="4"/>
      <c r="AX142" s="141">
        <f t="shared" si="90"/>
        <v>0</v>
      </c>
      <c r="AY142" s="144" t="e">
        <f t="shared" si="88"/>
        <v>#DIV/0!</v>
      </c>
      <c r="AZ142" s="144" t="e">
        <f t="shared" si="89"/>
        <v>#DIV/0!</v>
      </c>
      <c r="BA142" s="4"/>
      <c r="BB142" s="141">
        <f t="shared" si="76"/>
        <v>0</v>
      </c>
      <c r="BC142" s="141">
        <f t="shared" si="77"/>
        <v>0</v>
      </c>
      <c r="BD142" s="4"/>
    </row>
    <row r="143" spans="1:56" ht="21" customHeight="1">
      <c r="A143" s="93" t="s">
        <v>5</v>
      </c>
      <c r="B143" s="93"/>
      <c r="C143" s="93"/>
      <c r="D143" s="94" t="s">
        <v>8</v>
      </c>
      <c r="E143" s="57"/>
      <c r="F143" s="68"/>
      <c r="G143" s="65"/>
      <c r="H143" s="65"/>
      <c r="I143" s="65"/>
      <c r="J143" s="2"/>
      <c r="K143" s="2"/>
      <c r="L143" s="2"/>
      <c r="M143" s="16"/>
      <c r="N143" s="91" t="s">
        <v>8</v>
      </c>
      <c r="O143" s="2"/>
      <c r="P143" s="68"/>
      <c r="Q143" s="65"/>
      <c r="R143" s="65"/>
      <c r="S143" s="68"/>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78"/>
      <c r="AQ143" s="78"/>
      <c r="AR143" s="78"/>
      <c r="AS143" s="3"/>
      <c r="AT143" s="3"/>
      <c r="AU143" s="2"/>
      <c r="AV143" s="2"/>
      <c r="AW143" s="4"/>
      <c r="AX143" s="141">
        <f t="shared" si="90"/>
        <v>0</v>
      </c>
      <c r="AY143" s="144" t="e">
        <f t="shared" si="88"/>
        <v>#DIV/0!</v>
      </c>
      <c r="AZ143" s="144" t="e">
        <f t="shared" si="89"/>
        <v>#DIV/0!</v>
      </c>
      <c r="BA143" s="4"/>
      <c r="BB143" s="141">
        <f t="shared" si="76"/>
        <v>0</v>
      </c>
      <c r="BC143" s="141">
        <f t="shared" si="77"/>
        <v>0</v>
      </c>
      <c r="BD143" s="4"/>
    </row>
    <row r="144" spans="1:56" s="10" customFormat="1" ht="30" customHeight="1">
      <c r="A144" s="3"/>
      <c r="B144" s="57" t="s">
        <v>1036</v>
      </c>
      <c r="C144" s="57" t="s">
        <v>769</v>
      </c>
      <c r="D144" s="3"/>
      <c r="E144" s="2" t="s">
        <v>68</v>
      </c>
      <c r="F144" s="64">
        <v>149000</v>
      </c>
      <c r="G144" s="76">
        <v>119000</v>
      </c>
      <c r="H144" s="76">
        <v>89000</v>
      </c>
      <c r="I144" s="76" t="s">
        <v>391</v>
      </c>
      <c r="J144" s="77"/>
      <c r="K144" s="77"/>
      <c r="L144" s="77"/>
      <c r="M144" s="16"/>
      <c r="N144" s="2"/>
      <c r="O144" s="2" t="s">
        <v>494</v>
      </c>
      <c r="P144" s="61">
        <v>149000</v>
      </c>
      <c r="Q144" s="65">
        <v>119000</v>
      </c>
      <c r="R144" s="65">
        <v>89000</v>
      </c>
      <c r="S144" s="61"/>
      <c r="T144" s="65"/>
      <c r="U144" s="65"/>
      <c r="V144" s="65"/>
      <c r="W144" s="65"/>
      <c r="X144" s="65"/>
      <c r="Y144" s="65"/>
      <c r="Z144" s="61">
        <f>Q144</f>
        <v>119000</v>
      </c>
      <c r="AA144" s="61">
        <f>R144</f>
        <v>89000</v>
      </c>
      <c r="AB144" s="65"/>
      <c r="AC144" s="65"/>
      <c r="AD144" s="65"/>
      <c r="AE144" s="89"/>
      <c r="AF144" s="89"/>
      <c r="AG144" s="89"/>
      <c r="AH144" s="65"/>
      <c r="AI144" s="65" t="e">
        <f>#REF!/P144*100</f>
        <v>#REF!</v>
      </c>
      <c r="AJ144" s="65"/>
      <c r="AK144" s="65"/>
      <c r="AL144" s="65"/>
      <c r="AM144" s="65"/>
      <c r="AN144" s="65"/>
      <c r="AO144" s="65"/>
      <c r="AP144" s="78"/>
      <c r="AQ144" s="78"/>
      <c r="AR144" s="78"/>
      <c r="AS144" s="159" t="s">
        <v>628</v>
      </c>
      <c r="AT144" s="159" t="s">
        <v>836</v>
      </c>
      <c r="AU144" s="2"/>
      <c r="AV144" s="2"/>
      <c r="AW144" s="90"/>
      <c r="AX144" s="141">
        <f t="shared" si="90"/>
        <v>0</v>
      </c>
      <c r="AY144" s="144">
        <f t="shared" si="88"/>
        <v>0.7986577181208053</v>
      </c>
      <c r="AZ144" s="144">
        <f t="shared" si="89"/>
        <v>0.5973154362416108</v>
      </c>
      <c r="BA144" s="90"/>
      <c r="BB144" s="141">
        <f t="shared" si="76"/>
        <v>-119000</v>
      </c>
      <c r="BC144" s="141">
        <f t="shared" si="77"/>
        <v>-89000</v>
      </c>
      <c r="BD144" s="90"/>
    </row>
    <row r="145" spans="1:56" s="10" customFormat="1" ht="31.5" customHeight="1">
      <c r="A145" s="3">
        <v>98</v>
      </c>
      <c r="B145" s="3"/>
      <c r="C145" s="3"/>
      <c r="D145" s="3"/>
      <c r="E145" s="2"/>
      <c r="F145" s="64"/>
      <c r="G145" s="76"/>
      <c r="H145" s="76"/>
      <c r="I145" s="76"/>
      <c r="J145" s="77"/>
      <c r="K145" s="77"/>
      <c r="L145" s="77"/>
      <c r="M145" s="16"/>
      <c r="N145" s="171" t="s">
        <v>454</v>
      </c>
      <c r="O145" s="2" t="s">
        <v>478</v>
      </c>
      <c r="P145" s="61"/>
      <c r="Q145" s="65"/>
      <c r="R145" s="65"/>
      <c r="S145" s="61">
        <v>300000</v>
      </c>
      <c r="T145" s="65">
        <f>S145*0.8</f>
        <v>240000</v>
      </c>
      <c r="U145" s="65">
        <f>S145*0.6</f>
        <v>180000</v>
      </c>
      <c r="V145" s="65"/>
      <c r="W145" s="65"/>
      <c r="X145" s="65"/>
      <c r="Y145" s="61">
        <v>300000</v>
      </c>
      <c r="Z145" s="65">
        <f>Y145*0.8</f>
        <v>240000</v>
      </c>
      <c r="AA145" s="65">
        <f>Y145*0.6</f>
        <v>180000</v>
      </c>
      <c r="AB145" s="65"/>
      <c r="AC145" s="65"/>
      <c r="AD145" s="65"/>
      <c r="AE145" s="89"/>
      <c r="AF145" s="89"/>
      <c r="AG145" s="89"/>
      <c r="AH145" s="65"/>
      <c r="AI145" s="65"/>
      <c r="AJ145" s="65"/>
      <c r="AK145" s="65"/>
      <c r="AL145" s="65"/>
      <c r="AM145" s="65">
        <v>300000</v>
      </c>
      <c r="AN145" s="117">
        <f>ROUND(AM145*40%,-3)</f>
        <v>120000</v>
      </c>
      <c r="AO145" s="117">
        <f>ROUND(AM145*30%,-3)</f>
        <v>90000</v>
      </c>
      <c r="AP145" s="119" t="s">
        <v>894</v>
      </c>
      <c r="AQ145" s="78"/>
      <c r="AR145" s="78"/>
      <c r="AS145" s="159"/>
      <c r="AT145" s="159"/>
      <c r="AU145" s="2"/>
      <c r="AV145" s="2"/>
      <c r="AW145" s="90"/>
      <c r="AX145" s="141">
        <f t="shared" si="90"/>
        <v>0</v>
      </c>
      <c r="AY145" s="144" t="e">
        <f t="shared" si="88"/>
        <v>#DIV/0!</v>
      </c>
      <c r="AZ145" s="144" t="e">
        <f t="shared" si="89"/>
        <v>#DIV/0!</v>
      </c>
      <c r="BA145" s="90"/>
      <c r="BB145" s="141">
        <f t="shared" si="76"/>
        <v>120000</v>
      </c>
      <c r="BC145" s="141">
        <f t="shared" si="77"/>
        <v>90000</v>
      </c>
      <c r="BD145" s="90"/>
    </row>
    <row r="146" spans="1:56" s="10" customFormat="1" ht="28.5" customHeight="1">
      <c r="A146" s="3">
        <v>99</v>
      </c>
      <c r="B146" s="3"/>
      <c r="C146" s="3"/>
      <c r="D146" s="3"/>
      <c r="E146" s="2"/>
      <c r="F146" s="64"/>
      <c r="G146" s="76"/>
      <c r="H146" s="76"/>
      <c r="I146" s="76"/>
      <c r="J146" s="77"/>
      <c r="K146" s="77"/>
      <c r="L146" s="77"/>
      <c r="M146" s="16"/>
      <c r="N146" s="171"/>
      <c r="O146" s="2" t="s">
        <v>479</v>
      </c>
      <c r="P146" s="61"/>
      <c r="Q146" s="65"/>
      <c r="R146" s="65"/>
      <c r="S146" s="61">
        <v>200000</v>
      </c>
      <c r="T146" s="65">
        <f>S146*0.8</f>
        <v>160000</v>
      </c>
      <c r="U146" s="65">
        <f>S146*0.6</f>
        <v>120000</v>
      </c>
      <c r="V146" s="65"/>
      <c r="W146" s="65"/>
      <c r="X146" s="65"/>
      <c r="Y146" s="61">
        <v>200000</v>
      </c>
      <c r="Z146" s="65">
        <f>Y146*0.8</f>
        <v>160000</v>
      </c>
      <c r="AA146" s="65">
        <f>Y146*0.6</f>
        <v>120000</v>
      </c>
      <c r="AB146" s="65"/>
      <c r="AC146" s="65"/>
      <c r="AD146" s="65"/>
      <c r="AE146" s="89"/>
      <c r="AF146" s="89"/>
      <c r="AG146" s="89"/>
      <c r="AH146" s="65"/>
      <c r="AI146" s="65"/>
      <c r="AJ146" s="65"/>
      <c r="AK146" s="65"/>
      <c r="AL146" s="65"/>
      <c r="AM146" s="65">
        <v>200000</v>
      </c>
      <c r="AN146" s="117">
        <f>ROUND(AM146*40%,-3)</f>
        <v>80000</v>
      </c>
      <c r="AO146" s="117">
        <f>ROUND(AM146*30%,-3)</f>
        <v>60000</v>
      </c>
      <c r="AP146" s="119" t="s">
        <v>894</v>
      </c>
      <c r="AQ146" s="78"/>
      <c r="AR146" s="78"/>
      <c r="AS146" s="159"/>
      <c r="AT146" s="159"/>
      <c r="AU146" s="2"/>
      <c r="AV146" s="2"/>
      <c r="AW146" s="90"/>
      <c r="AX146" s="141">
        <f t="shared" si="90"/>
        <v>0</v>
      </c>
      <c r="AY146" s="144" t="e">
        <f t="shared" si="88"/>
        <v>#DIV/0!</v>
      </c>
      <c r="AZ146" s="144" t="e">
        <f t="shared" si="89"/>
        <v>#DIV/0!</v>
      </c>
      <c r="BA146" s="90"/>
      <c r="BB146" s="141">
        <f t="shared" si="76"/>
        <v>80000</v>
      </c>
      <c r="BC146" s="141">
        <f t="shared" si="77"/>
        <v>60000</v>
      </c>
      <c r="BD146" s="90"/>
    </row>
    <row r="147" spans="1:56" s="10" customFormat="1" ht="27.75" customHeight="1">
      <c r="A147" s="3">
        <v>100</v>
      </c>
      <c r="B147" s="3"/>
      <c r="C147" s="3"/>
      <c r="D147" s="3"/>
      <c r="E147" s="2"/>
      <c r="F147" s="64"/>
      <c r="G147" s="76"/>
      <c r="H147" s="76"/>
      <c r="I147" s="76"/>
      <c r="J147" s="77"/>
      <c r="K147" s="77"/>
      <c r="L147" s="77"/>
      <c r="M147" s="16"/>
      <c r="N147" s="2"/>
      <c r="O147" s="2" t="s">
        <v>480</v>
      </c>
      <c r="P147" s="61"/>
      <c r="Q147" s="65"/>
      <c r="R147" s="65"/>
      <c r="S147" s="61">
        <v>250000</v>
      </c>
      <c r="T147" s="65">
        <f>S147*0.8</f>
        <v>200000</v>
      </c>
      <c r="U147" s="65">
        <f>S147*0.6</f>
        <v>150000</v>
      </c>
      <c r="V147" s="65"/>
      <c r="W147" s="65"/>
      <c r="X147" s="65"/>
      <c r="Y147" s="61">
        <v>250000</v>
      </c>
      <c r="Z147" s="65">
        <f>Y147*0.8</f>
        <v>200000</v>
      </c>
      <c r="AA147" s="65">
        <f>Y147*0.6</f>
        <v>150000</v>
      </c>
      <c r="AB147" s="65"/>
      <c r="AC147" s="65"/>
      <c r="AD147" s="65"/>
      <c r="AE147" s="89"/>
      <c r="AF147" s="89"/>
      <c r="AG147" s="89"/>
      <c r="AH147" s="65"/>
      <c r="AI147" s="65"/>
      <c r="AJ147" s="65"/>
      <c r="AK147" s="65"/>
      <c r="AL147" s="65"/>
      <c r="AM147" s="65">
        <v>250000</v>
      </c>
      <c r="AN147" s="117">
        <f>ROUND(AM147*40%,-3)</f>
        <v>100000</v>
      </c>
      <c r="AO147" s="117">
        <f>ROUND(AM147*30%,-3)</f>
        <v>75000</v>
      </c>
      <c r="AP147" s="119" t="s">
        <v>894</v>
      </c>
      <c r="AQ147" s="78"/>
      <c r="AR147" s="78"/>
      <c r="AS147" s="159"/>
      <c r="AT147" s="159"/>
      <c r="AU147" s="2"/>
      <c r="AV147" s="2"/>
      <c r="AW147" s="90"/>
      <c r="AX147" s="141">
        <f t="shared" si="90"/>
        <v>0</v>
      </c>
      <c r="AY147" s="144" t="e">
        <f t="shared" si="88"/>
        <v>#DIV/0!</v>
      </c>
      <c r="AZ147" s="144" t="e">
        <f t="shared" si="89"/>
        <v>#DIV/0!</v>
      </c>
      <c r="BA147" s="90"/>
      <c r="BB147" s="141">
        <f t="shared" si="76"/>
        <v>100000</v>
      </c>
      <c r="BC147" s="141">
        <f t="shared" si="77"/>
        <v>75000</v>
      </c>
      <c r="BD147" s="90"/>
    </row>
    <row r="148" spans="1:56" s="10" customFormat="1" ht="17.25" customHeight="1">
      <c r="A148" s="3">
        <v>101</v>
      </c>
      <c r="B148" s="3"/>
      <c r="C148" s="3"/>
      <c r="D148" s="3"/>
      <c r="E148" s="2"/>
      <c r="F148" s="64"/>
      <c r="G148" s="76"/>
      <c r="H148" s="76"/>
      <c r="I148" s="76"/>
      <c r="J148" s="77"/>
      <c r="K148" s="77"/>
      <c r="L148" s="77"/>
      <c r="M148" s="16"/>
      <c r="N148" s="2"/>
      <c r="O148" s="92" t="s">
        <v>100</v>
      </c>
      <c r="P148" s="61"/>
      <c r="Q148" s="65"/>
      <c r="R148" s="65"/>
      <c r="S148" s="61">
        <v>160000</v>
      </c>
      <c r="T148" s="65">
        <f>S148*0.8</f>
        <v>128000</v>
      </c>
      <c r="U148" s="65">
        <f>S148*0.6</f>
        <v>96000</v>
      </c>
      <c r="V148" s="65"/>
      <c r="W148" s="65"/>
      <c r="X148" s="65"/>
      <c r="Y148" s="61">
        <v>160000</v>
      </c>
      <c r="Z148" s="65">
        <f>Y148*0.8</f>
        <v>128000</v>
      </c>
      <c r="AA148" s="65">
        <f>Y148*0.6</f>
        <v>96000</v>
      </c>
      <c r="AB148" s="65"/>
      <c r="AC148" s="65"/>
      <c r="AD148" s="65"/>
      <c r="AE148" s="89"/>
      <c r="AF148" s="89"/>
      <c r="AG148" s="89"/>
      <c r="AH148" s="65"/>
      <c r="AI148" s="65"/>
      <c r="AJ148" s="65"/>
      <c r="AK148" s="65"/>
      <c r="AL148" s="65"/>
      <c r="AM148" s="65">
        <v>150000</v>
      </c>
      <c r="AN148" s="117">
        <f>ROUND(AM148*40%,-3)</f>
        <v>60000</v>
      </c>
      <c r="AO148" s="117">
        <f>ROUND(AM148*30%,-3)</f>
        <v>45000</v>
      </c>
      <c r="AP148" s="119" t="s">
        <v>894</v>
      </c>
      <c r="AQ148" s="78"/>
      <c r="AR148" s="78"/>
      <c r="AS148" s="159"/>
      <c r="AT148" s="159"/>
      <c r="AU148" s="2"/>
      <c r="AV148" s="2"/>
      <c r="AW148" s="90"/>
      <c r="AX148" s="141">
        <f t="shared" si="90"/>
        <v>0</v>
      </c>
      <c r="AY148" s="144" t="e">
        <f t="shared" si="88"/>
        <v>#DIV/0!</v>
      </c>
      <c r="AZ148" s="144" t="e">
        <f t="shared" si="89"/>
        <v>#DIV/0!</v>
      </c>
      <c r="BA148" s="90"/>
      <c r="BB148" s="141">
        <f t="shared" si="76"/>
        <v>60000</v>
      </c>
      <c r="BC148" s="141">
        <f t="shared" si="77"/>
        <v>45000</v>
      </c>
      <c r="BD148" s="90"/>
    </row>
    <row r="149" spans="1:56" ht="21.75" customHeight="1">
      <c r="A149" s="6">
        <v>12</v>
      </c>
      <c r="B149" s="6"/>
      <c r="C149" s="6"/>
      <c r="D149" s="52" t="s">
        <v>213</v>
      </c>
      <c r="E149" s="52"/>
      <c r="F149" s="65"/>
      <c r="G149" s="65"/>
      <c r="H149" s="65"/>
      <c r="I149" s="65"/>
      <c r="J149" s="2"/>
      <c r="K149" s="2"/>
      <c r="L149" s="2"/>
      <c r="M149" s="16"/>
      <c r="N149" s="161" t="s">
        <v>213</v>
      </c>
      <c r="O149" s="161"/>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78"/>
      <c r="AQ149" s="78"/>
      <c r="AR149" s="78"/>
      <c r="AS149" s="3"/>
      <c r="AT149" s="3"/>
      <c r="AU149" s="2"/>
      <c r="AV149" s="2"/>
      <c r="AW149" s="4"/>
      <c r="AX149" s="141">
        <f t="shared" si="90"/>
        <v>0</v>
      </c>
      <c r="AY149" s="144" t="e">
        <f t="shared" si="88"/>
        <v>#DIV/0!</v>
      </c>
      <c r="AZ149" s="144" t="e">
        <f t="shared" si="89"/>
        <v>#DIV/0!</v>
      </c>
      <c r="BA149" s="4"/>
      <c r="BB149" s="141">
        <f t="shared" si="76"/>
        <v>0</v>
      </c>
      <c r="BC149" s="141">
        <f t="shared" si="77"/>
        <v>0</v>
      </c>
      <c r="BD149" s="4"/>
    </row>
    <row r="150" spans="1:56" ht="14.25" customHeight="1">
      <c r="A150" s="93" t="s">
        <v>5</v>
      </c>
      <c r="B150" s="93"/>
      <c r="C150" s="93"/>
      <c r="D150" s="94" t="s">
        <v>8</v>
      </c>
      <c r="E150" s="57"/>
      <c r="F150" s="68"/>
      <c r="G150" s="65"/>
      <c r="H150" s="65"/>
      <c r="I150" s="65"/>
      <c r="J150" s="2"/>
      <c r="K150" s="2"/>
      <c r="L150" s="2"/>
      <c r="M150" s="16"/>
      <c r="N150" s="91" t="s">
        <v>8</v>
      </c>
      <c r="O150" s="2"/>
      <c r="P150" s="68"/>
      <c r="Q150" s="65"/>
      <c r="R150" s="65"/>
      <c r="S150" s="68"/>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78"/>
      <c r="AQ150" s="78"/>
      <c r="AR150" s="78"/>
      <c r="AS150" s="3"/>
      <c r="AT150" s="3"/>
      <c r="AU150" s="2"/>
      <c r="AV150" s="2"/>
      <c r="AW150" s="4"/>
      <c r="AX150" s="141">
        <f t="shared" si="90"/>
        <v>0</v>
      </c>
      <c r="AY150" s="144" t="e">
        <f t="shared" si="88"/>
        <v>#DIV/0!</v>
      </c>
      <c r="AZ150" s="144" t="e">
        <f t="shared" si="89"/>
        <v>#DIV/0!</v>
      </c>
      <c r="BA150" s="4"/>
      <c r="BB150" s="141">
        <f t="shared" si="76"/>
        <v>0</v>
      </c>
      <c r="BC150" s="141">
        <f t="shared" si="77"/>
        <v>0</v>
      </c>
      <c r="BD150" s="4"/>
    </row>
    <row r="151" spans="1:56" s="10" customFormat="1" ht="30" customHeight="1">
      <c r="A151" s="3"/>
      <c r="B151" s="57" t="s">
        <v>1037</v>
      </c>
      <c r="C151" s="57" t="s">
        <v>770</v>
      </c>
      <c r="D151" s="3"/>
      <c r="E151" s="2" t="s">
        <v>68</v>
      </c>
      <c r="F151" s="64">
        <v>149000</v>
      </c>
      <c r="G151" s="76">
        <v>119000</v>
      </c>
      <c r="H151" s="76">
        <v>89000</v>
      </c>
      <c r="I151" s="76"/>
      <c r="J151" s="77"/>
      <c r="K151" s="77"/>
      <c r="L151" s="77"/>
      <c r="M151" s="16"/>
      <c r="N151" s="2"/>
      <c r="O151" s="2" t="s">
        <v>595</v>
      </c>
      <c r="P151" s="61">
        <v>149000</v>
      </c>
      <c r="Q151" s="65">
        <v>119000</v>
      </c>
      <c r="R151" s="65">
        <v>89000</v>
      </c>
      <c r="S151" s="61"/>
      <c r="T151" s="65"/>
      <c r="U151" s="65"/>
      <c r="V151" s="65"/>
      <c r="W151" s="65"/>
      <c r="X151" s="65"/>
      <c r="Y151" s="65"/>
      <c r="Z151" s="61">
        <f>Q151</f>
        <v>119000</v>
      </c>
      <c r="AA151" s="61">
        <f>R151</f>
        <v>89000</v>
      </c>
      <c r="AB151" s="65"/>
      <c r="AC151" s="65"/>
      <c r="AD151" s="65"/>
      <c r="AE151" s="89"/>
      <c r="AF151" s="89">
        <v>1871000</v>
      </c>
      <c r="AG151" s="89"/>
      <c r="AH151" s="65"/>
      <c r="AI151" s="65" t="e">
        <f>#REF!/P151*100</f>
        <v>#REF!</v>
      </c>
      <c r="AJ151" s="65"/>
      <c r="AK151" s="65"/>
      <c r="AL151" s="65"/>
      <c r="AM151" s="65"/>
      <c r="AN151" s="65"/>
      <c r="AO151" s="65"/>
      <c r="AP151" s="78"/>
      <c r="AQ151" s="78"/>
      <c r="AR151" s="78"/>
      <c r="AS151" s="159" t="s">
        <v>628</v>
      </c>
      <c r="AT151" s="159" t="s">
        <v>836</v>
      </c>
      <c r="AU151" s="2"/>
      <c r="AV151" s="2"/>
      <c r="AW151" s="90"/>
      <c r="AX151" s="141">
        <f t="shared" si="90"/>
        <v>0</v>
      </c>
      <c r="AY151" s="144">
        <f t="shared" si="88"/>
        <v>0.7986577181208053</v>
      </c>
      <c r="AZ151" s="144">
        <f t="shared" si="89"/>
        <v>0.5973154362416108</v>
      </c>
      <c r="BA151" s="90"/>
      <c r="BB151" s="141">
        <f t="shared" si="76"/>
        <v>-119000</v>
      </c>
      <c r="BC151" s="141">
        <f t="shared" si="77"/>
        <v>-89000</v>
      </c>
      <c r="BD151" s="90"/>
    </row>
    <row r="152" spans="1:56" s="28" customFormat="1" ht="19.5" customHeight="1">
      <c r="A152" s="3">
        <v>102</v>
      </c>
      <c r="B152" s="3"/>
      <c r="C152" s="3"/>
      <c r="D152" s="3"/>
      <c r="E152" s="2"/>
      <c r="F152" s="64"/>
      <c r="G152" s="76"/>
      <c r="H152" s="76"/>
      <c r="I152" s="76"/>
      <c r="J152" s="77"/>
      <c r="K152" s="77"/>
      <c r="L152" s="77"/>
      <c r="M152" s="16"/>
      <c r="N152" s="2"/>
      <c r="O152" s="2" t="s">
        <v>481</v>
      </c>
      <c r="P152" s="61"/>
      <c r="Q152" s="65"/>
      <c r="R152" s="65"/>
      <c r="S152" s="61">
        <v>200000</v>
      </c>
      <c r="T152" s="65">
        <f>S152*0.8</f>
        <v>160000</v>
      </c>
      <c r="U152" s="65">
        <f>S152*0.6</f>
        <v>120000</v>
      </c>
      <c r="V152" s="65"/>
      <c r="W152" s="65"/>
      <c r="X152" s="65"/>
      <c r="Y152" s="61">
        <v>200000</v>
      </c>
      <c r="Z152" s="65">
        <f>Y152*0.8</f>
        <v>160000</v>
      </c>
      <c r="AA152" s="65">
        <f>Y152*0.6</f>
        <v>120000</v>
      </c>
      <c r="AB152" s="65"/>
      <c r="AC152" s="65"/>
      <c r="AD152" s="65"/>
      <c r="AE152" s="89"/>
      <c r="AF152" s="89"/>
      <c r="AG152" s="89"/>
      <c r="AH152" s="65"/>
      <c r="AI152" s="65"/>
      <c r="AJ152" s="65"/>
      <c r="AK152" s="65"/>
      <c r="AL152" s="65"/>
      <c r="AM152" s="65">
        <v>200000</v>
      </c>
      <c r="AN152" s="117">
        <f>ROUND(AM152*40%,-3)</f>
        <v>80000</v>
      </c>
      <c r="AO152" s="117">
        <f>ROUND(AM152*30%,-3)</f>
        <v>60000</v>
      </c>
      <c r="AP152" s="119" t="s">
        <v>894</v>
      </c>
      <c r="AQ152" s="78"/>
      <c r="AR152" s="78"/>
      <c r="AS152" s="159"/>
      <c r="AT152" s="159"/>
      <c r="AU152" s="2"/>
      <c r="AV152" s="2"/>
      <c r="AW152" s="90"/>
      <c r="AX152" s="141">
        <f t="shared" si="90"/>
        <v>0</v>
      </c>
      <c r="AY152" s="144" t="e">
        <f t="shared" si="88"/>
        <v>#DIV/0!</v>
      </c>
      <c r="AZ152" s="144" t="e">
        <f t="shared" si="89"/>
        <v>#DIV/0!</v>
      </c>
      <c r="BA152" s="145"/>
      <c r="BB152" s="141">
        <f t="shared" si="76"/>
        <v>80000</v>
      </c>
      <c r="BC152" s="141">
        <f t="shared" si="77"/>
        <v>60000</v>
      </c>
      <c r="BD152" s="145"/>
    </row>
    <row r="153" spans="1:56" s="28" customFormat="1" ht="15.75" customHeight="1">
      <c r="A153" s="3">
        <v>103</v>
      </c>
      <c r="B153" s="3"/>
      <c r="C153" s="3"/>
      <c r="D153" s="3"/>
      <c r="E153" s="2"/>
      <c r="F153" s="64"/>
      <c r="G153" s="76"/>
      <c r="H153" s="76"/>
      <c r="I153" s="76"/>
      <c r="J153" s="77"/>
      <c r="K153" s="77"/>
      <c r="L153" s="77"/>
      <c r="M153" s="16"/>
      <c r="N153" s="2"/>
      <c r="O153" s="92" t="s">
        <v>100</v>
      </c>
      <c r="P153" s="61"/>
      <c r="Q153" s="65"/>
      <c r="R153" s="65"/>
      <c r="S153" s="61">
        <v>160000</v>
      </c>
      <c r="T153" s="65">
        <f>S153*0.8</f>
        <v>128000</v>
      </c>
      <c r="U153" s="65">
        <f>S153*0.6</f>
        <v>96000</v>
      </c>
      <c r="V153" s="65"/>
      <c r="W153" s="65"/>
      <c r="X153" s="65"/>
      <c r="Y153" s="61">
        <v>160000</v>
      </c>
      <c r="Z153" s="65">
        <f>Y153*0.8</f>
        <v>128000</v>
      </c>
      <c r="AA153" s="65">
        <f>Y153*0.6</f>
        <v>96000</v>
      </c>
      <c r="AB153" s="65"/>
      <c r="AC153" s="65"/>
      <c r="AD153" s="65"/>
      <c r="AE153" s="89"/>
      <c r="AF153" s="89"/>
      <c r="AG153" s="89"/>
      <c r="AH153" s="65"/>
      <c r="AI153" s="65"/>
      <c r="AJ153" s="65"/>
      <c r="AK153" s="65"/>
      <c r="AL153" s="65"/>
      <c r="AM153" s="65">
        <v>150000</v>
      </c>
      <c r="AN153" s="117">
        <f>ROUND(AM153*40%,-3)</f>
        <v>60000</v>
      </c>
      <c r="AO153" s="117">
        <f>ROUND(AM153*30%,-3)</f>
        <v>45000</v>
      </c>
      <c r="AP153" s="119" t="s">
        <v>894</v>
      </c>
      <c r="AQ153" s="78"/>
      <c r="AR153" s="78"/>
      <c r="AS153" s="159"/>
      <c r="AT153" s="159"/>
      <c r="AU153" s="2"/>
      <c r="AV153" s="2"/>
      <c r="AW153" s="90"/>
      <c r="AX153" s="141">
        <f t="shared" si="90"/>
        <v>0</v>
      </c>
      <c r="AY153" s="144" t="e">
        <f t="shared" si="88"/>
        <v>#DIV/0!</v>
      </c>
      <c r="AZ153" s="144" t="e">
        <f t="shared" si="89"/>
        <v>#DIV/0!</v>
      </c>
      <c r="BA153" s="145"/>
      <c r="BB153" s="141">
        <f t="shared" si="76"/>
        <v>60000</v>
      </c>
      <c r="BC153" s="141">
        <f t="shared" si="77"/>
        <v>45000</v>
      </c>
      <c r="BD153" s="145"/>
    </row>
    <row r="154" spans="1:56" ht="21.75" customHeight="1">
      <c r="A154" s="6">
        <v>13</v>
      </c>
      <c r="B154" s="6"/>
      <c r="C154" s="6"/>
      <c r="D154" s="52" t="s">
        <v>214</v>
      </c>
      <c r="E154" s="52"/>
      <c r="F154" s="65"/>
      <c r="G154" s="65"/>
      <c r="H154" s="65"/>
      <c r="I154" s="65"/>
      <c r="J154" s="2"/>
      <c r="K154" s="2"/>
      <c r="L154" s="2"/>
      <c r="M154" s="16"/>
      <c r="N154" s="161" t="s">
        <v>214</v>
      </c>
      <c r="O154" s="161"/>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78"/>
      <c r="AQ154" s="78"/>
      <c r="AR154" s="78"/>
      <c r="AS154" s="3"/>
      <c r="AT154" s="3"/>
      <c r="AU154" s="2"/>
      <c r="AV154" s="2"/>
      <c r="AW154" s="4"/>
      <c r="AX154" s="141">
        <f t="shared" si="90"/>
        <v>0</v>
      </c>
      <c r="AY154" s="144" t="e">
        <f t="shared" si="88"/>
        <v>#DIV/0!</v>
      </c>
      <c r="AZ154" s="144" t="e">
        <f t="shared" si="89"/>
        <v>#DIV/0!</v>
      </c>
      <c r="BA154" s="4"/>
      <c r="BB154" s="141">
        <f t="shared" si="76"/>
        <v>0</v>
      </c>
      <c r="BC154" s="141">
        <f t="shared" si="77"/>
        <v>0</v>
      </c>
      <c r="BD154" s="4"/>
    </row>
    <row r="155" spans="1:56" ht="20.25" customHeight="1">
      <c r="A155" s="93" t="s">
        <v>5</v>
      </c>
      <c r="B155" s="93"/>
      <c r="C155" s="93"/>
      <c r="D155" s="94" t="s">
        <v>8</v>
      </c>
      <c r="E155" s="57"/>
      <c r="F155" s="68"/>
      <c r="G155" s="65"/>
      <c r="H155" s="65"/>
      <c r="I155" s="65"/>
      <c r="J155" s="2"/>
      <c r="K155" s="2"/>
      <c r="L155" s="2"/>
      <c r="M155" s="16"/>
      <c r="N155" s="91" t="s">
        <v>8</v>
      </c>
      <c r="O155" s="2"/>
      <c r="P155" s="68"/>
      <c r="Q155" s="65"/>
      <c r="R155" s="65"/>
      <c r="S155" s="68"/>
      <c r="T155" s="65"/>
      <c r="U155" s="65"/>
      <c r="V155" s="65"/>
      <c r="W155" s="65"/>
      <c r="X155" s="65"/>
      <c r="Y155" s="68"/>
      <c r="Z155" s="65"/>
      <c r="AA155" s="65"/>
      <c r="AB155" s="65"/>
      <c r="AC155" s="65"/>
      <c r="AD155" s="65"/>
      <c r="AE155" s="65"/>
      <c r="AF155" s="65"/>
      <c r="AG155" s="65"/>
      <c r="AH155" s="65"/>
      <c r="AI155" s="65"/>
      <c r="AJ155" s="65"/>
      <c r="AK155" s="65"/>
      <c r="AL155" s="65"/>
      <c r="AM155" s="65"/>
      <c r="AN155" s="65"/>
      <c r="AO155" s="65"/>
      <c r="AP155" s="78"/>
      <c r="AQ155" s="78"/>
      <c r="AR155" s="78"/>
      <c r="AS155" s="3"/>
      <c r="AT155" s="3"/>
      <c r="AU155" s="2"/>
      <c r="AV155" s="2"/>
      <c r="AW155" s="4"/>
      <c r="AX155" s="141">
        <f t="shared" si="90"/>
        <v>0</v>
      </c>
      <c r="AY155" s="144" t="e">
        <f t="shared" si="88"/>
        <v>#DIV/0!</v>
      </c>
      <c r="AZ155" s="144" t="e">
        <f t="shared" si="89"/>
        <v>#DIV/0!</v>
      </c>
      <c r="BA155" s="4"/>
      <c r="BB155" s="141">
        <f t="shared" si="76"/>
        <v>0</v>
      </c>
      <c r="BC155" s="141">
        <f t="shared" si="77"/>
        <v>0</v>
      </c>
      <c r="BD155" s="4"/>
    </row>
    <row r="156" spans="1:56" s="10" customFormat="1" ht="33" customHeight="1">
      <c r="A156" s="3"/>
      <c r="B156" s="57" t="s">
        <v>1038</v>
      </c>
      <c r="C156" s="57" t="s">
        <v>771</v>
      </c>
      <c r="D156" s="3"/>
      <c r="E156" s="2" t="s">
        <v>68</v>
      </c>
      <c r="F156" s="64">
        <v>149000</v>
      </c>
      <c r="G156" s="76">
        <v>119000</v>
      </c>
      <c r="H156" s="76">
        <v>89000</v>
      </c>
      <c r="I156" s="76"/>
      <c r="J156" s="77"/>
      <c r="K156" s="77"/>
      <c r="L156" s="77"/>
      <c r="M156" s="16"/>
      <c r="N156" s="2"/>
      <c r="O156" s="2" t="s">
        <v>595</v>
      </c>
      <c r="P156" s="61">
        <v>149000</v>
      </c>
      <c r="Q156" s="65">
        <v>119000</v>
      </c>
      <c r="R156" s="65">
        <v>89000</v>
      </c>
      <c r="S156" s="61"/>
      <c r="T156" s="65">
        <v>119000</v>
      </c>
      <c r="U156" s="65">
        <v>89000</v>
      </c>
      <c r="V156" s="65"/>
      <c r="W156" s="65"/>
      <c r="X156" s="65"/>
      <c r="Y156" s="61"/>
      <c r="Z156" s="61">
        <f>Q156</f>
        <v>119000</v>
      </c>
      <c r="AA156" s="61">
        <f>R156</f>
        <v>89000</v>
      </c>
      <c r="AB156" s="65"/>
      <c r="AC156" s="65"/>
      <c r="AD156" s="65"/>
      <c r="AE156" s="89"/>
      <c r="AF156" s="89">
        <v>1871000</v>
      </c>
      <c r="AG156" s="89"/>
      <c r="AH156" s="65"/>
      <c r="AI156" s="65" t="e">
        <f>#REF!/P156*100</f>
        <v>#REF!</v>
      </c>
      <c r="AJ156" s="65"/>
      <c r="AK156" s="65"/>
      <c r="AL156" s="65"/>
      <c r="AM156" s="65"/>
      <c r="AN156" s="65"/>
      <c r="AO156" s="65"/>
      <c r="AP156" s="78"/>
      <c r="AQ156" s="78"/>
      <c r="AR156" s="78"/>
      <c r="AS156" s="159" t="s">
        <v>628</v>
      </c>
      <c r="AT156" s="159" t="s">
        <v>836</v>
      </c>
      <c r="AU156" s="2"/>
      <c r="AV156" s="2"/>
      <c r="AW156" s="90"/>
      <c r="AX156" s="141">
        <f t="shared" si="90"/>
        <v>0</v>
      </c>
      <c r="AY156" s="144">
        <f t="shared" si="88"/>
        <v>0.7986577181208053</v>
      </c>
      <c r="AZ156" s="144">
        <f t="shared" si="89"/>
        <v>0.5973154362416108</v>
      </c>
      <c r="BA156" s="90"/>
      <c r="BB156" s="141">
        <f aca="true" t="shared" si="91" ref="BB156:BB219">AN156-Q156</f>
        <v>-119000</v>
      </c>
      <c r="BC156" s="141">
        <f aca="true" t="shared" si="92" ref="BC156:BC219">AO156-R156</f>
        <v>-89000</v>
      </c>
      <c r="BD156" s="90"/>
    </row>
    <row r="157" spans="1:56" s="10" customFormat="1" ht="18" customHeight="1">
      <c r="A157" s="3">
        <v>104</v>
      </c>
      <c r="B157" s="3"/>
      <c r="C157" s="3"/>
      <c r="D157" s="3"/>
      <c r="E157" s="2"/>
      <c r="F157" s="64"/>
      <c r="G157" s="76"/>
      <c r="H157" s="76"/>
      <c r="I157" s="76"/>
      <c r="J157" s="77"/>
      <c r="K157" s="77"/>
      <c r="L157" s="77"/>
      <c r="M157" s="16"/>
      <c r="N157" s="2"/>
      <c r="O157" s="2" t="s">
        <v>481</v>
      </c>
      <c r="P157" s="61"/>
      <c r="Q157" s="65"/>
      <c r="R157" s="65"/>
      <c r="S157" s="61">
        <v>200000</v>
      </c>
      <c r="T157" s="65">
        <f>S157*0.8</f>
        <v>160000</v>
      </c>
      <c r="U157" s="65">
        <f>S157*0.6</f>
        <v>120000</v>
      </c>
      <c r="V157" s="65"/>
      <c r="W157" s="65"/>
      <c r="X157" s="65"/>
      <c r="Y157" s="61">
        <v>200000</v>
      </c>
      <c r="Z157" s="65">
        <f>Y157*0.8</f>
        <v>160000</v>
      </c>
      <c r="AA157" s="65">
        <f>Y157*0.6</f>
        <v>120000</v>
      </c>
      <c r="AB157" s="65"/>
      <c r="AC157" s="65"/>
      <c r="AD157" s="65"/>
      <c r="AE157" s="89"/>
      <c r="AF157" s="89"/>
      <c r="AG157" s="89"/>
      <c r="AH157" s="65"/>
      <c r="AI157" s="65"/>
      <c r="AJ157" s="65"/>
      <c r="AK157" s="65"/>
      <c r="AL157" s="65"/>
      <c r="AM157" s="65">
        <v>200000</v>
      </c>
      <c r="AN157" s="117">
        <f>ROUND(AM157*40%,-3)</f>
        <v>80000</v>
      </c>
      <c r="AO157" s="117">
        <f>ROUND(AM157*30%,-3)</f>
        <v>60000</v>
      </c>
      <c r="AP157" s="119" t="s">
        <v>894</v>
      </c>
      <c r="AQ157" s="78"/>
      <c r="AR157" s="78"/>
      <c r="AS157" s="159"/>
      <c r="AT157" s="159"/>
      <c r="AU157" s="2"/>
      <c r="AV157" s="2"/>
      <c r="AW157" s="90"/>
      <c r="AX157" s="141">
        <f t="shared" si="90"/>
        <v>0</v>
      </c>
      <c r="AY157" s="144" t="e">
        <f t="shared" si="88"/>
        <v>#DIV/0!</v>
      </c>
      <c r="AZ157" s="144" t="e">
        <f t="shared" si="89"/>
        <v>#DIV/0!</v>
      </c>
      <c r="BA157" s="90"/>
      <c r="BB157" s="141">
        <f t="shared" si="91"/>
        <v>80000</v>
      </c>
      <c r="BC157" s="141">
        <f t="shared" si="92"/>
        <v>60000</v>
      </c>
      <c r="BD157" s="90"/>
    </row>
    <row r="158" spans="1:56" s="10" customFormat="1" ht="14.25" customHeight="1">
      <c r="A158" s="3">
        <v>105</v>
      </c>
      <c r="B158" s="3"/>
      <c r="C158" s="3"/>
      <c r="D158" s="3"/>
      <c r="E158" s="2"/>
      <c r="F158" s="64"/>
      <c r="G158" s="76"/>
      <c r="H158" s="76"/>
      <c r="I158" s="76"/>
      <c r="J158" s="77"/>
      <c r="K158" s="77"/>
      <c r="L158" s="77"/>
      <c r="M158" s="16"/>
      <c r="N158" s="2"/>
      <c r="O158" s="92" t="s">
        <v>100</v>
      </c>
      <c r="P158" s="61"/>
      <c r="Q158" s="65"/>
      <c r="R158" s="65"/>
      <c r="S158" s="61">
        <v>160000</v>
      </c>
      <c r="T158" s="65">
        <f>S158*0.8</f>
        <v>128000</v>
      </c>
      <c r="U158" s="65">
        <f>S158*0.6</f>
        <v>96000</v>
      </c>
      <c r="V158" s="65"/>
      <c r="W158" s="65"/>
      <c r="X158" s="65"/>
      <c r="Y158" s="61">
        <v>160000</v>
      </c>
      <c r="Z158" s="65">
        <f>Y158*0.8</f>
        <v>128000</v>
      </c>
      <c r="AA158" s="65">
        <f>Y158*0.6</f>
        <v>96000</v>
      </c>
      <c r="AB158" s="65"/>
      <c r="AC158" s="65"/>
      <c r="AD158" s="65"/>
      <c r="AE158" s="89"/>
      <c r="AF158" s="89"/>
      <c r="AG158" s="89"/>
      <c r="AH158" s="65"/>
      <c r="AI158" s="65"/>
      <c r="AJ158" s="65"/>
      <c r="AK158" s="65"/>
      <c r="AL158" s="65"/>
      <c r="AM158" s="65">
        <v>150000</v>
      </c>
      <c r="AN158" s="117">
        <f>ROUND(AM158*40%,-3)</f>
        <v>60000</v>
      </c>
      <c r="AO158" s="117">
        <f>ROUND(AM158*30%,-3)</f>
        <v>45000</v>
      </c>
      <c r="AP158" s="119" t="s">
        <v>894</v>
      </c>
      <c r="AQ158" s="78"/>
      <c r="AR158" s="78"/>
      <c r="AS158" s="159"/>
      <c r="AT158" s="159"/>
      <c r="AU158" s="2"/>
      <c r="AV158" s="2"/>
      <c r="AW158" s="90"/>
      <c r="AX158" s="141">
        <f t="shared" si="90"/>
        <v>0</v>
      </c>
      <c r="AY158" s="144" t="e">
        <f t="shared" si="88"/>
        <v>#DIV/0!</v>
      </c>
      <c r="AZ158" s="144" t="e">
        <f t="shared" si="89"/>
        <v>#DIV/0!</v>
      </c>
      <c r="BA158" s="90"/>
      <c r="BB158" s="141">
        <f t="shared" si="91"/>
        <v>60000</v>
      </c>
      <c r="BC158" s="141">
        <f t="shared" si="92"/>
        <v>45000</v>
      </c>
      <c r="BD158" s="90"/>
    </row>
    <row r="159" spans="1:56" ht="18" customHeight="1">
      <c r="A159" s="6">
        <v>14</v>
      </c>
      <c r="B159" s="6"/>
      <c r="C159" s="6"/>
      <c r="D159" s="52" t="s">
        <v>215</v>
      </c>
      <c r="E159" s="52"/>
      <c r="F159" s="65"/>
      <c r="G159" s="65"/>
      <c r="H159" s="65"/>
      <c r="I159" s="65"/>
      <c r="J159" s="2"/>
      <c r="K159" s="2"/>
      <c r="L159" s="2"/>
      <c r="M159" s="16"/>
      <c r="N159" s="161" t="s">
        <v>482</v>
      </c>
      <c r="O159" s="161"/>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78"/>
      <c r="AQ159" s="78"/>
      <c r="AR159" s="78"/>
      <c r="AS159" s="3"/>
      <c r="AT159" s="3"/>
      <c r="AU159" s="2"/>
      <c r="AV159" s="2"/>
      <c r="AW159" s="4"/>
      <c r="AX159" s="141">
        <f t="shared" si="90"/>
        <v>0</v>
      </c>
      <c r="AY159" s="144" t="e">
        <f t="shared" si="88"/>
        <v>#DIV/0!</v>
      </c>
      <c r="AZ159" s="144" t="e">
        <f t="shared" si="89"/>
        <v>#DIV/0!</v>
      </c>
      <c r="BA159" s="4"/>
      <c r="BB159" s="141">
        <f t="shared" si="91"/>
        <v>0</v>
      </c>
      <c r="BC159" s="141">
        <f t="shared" si="92"/>
        <v>0</v>
      </c>
      <c r="BD159" s="4"/>
    </row>
    <row r="160" spans="1:56" ht="20.25" customHeight="1">
      <c r="A160" s="93" t="s">
        <v>5</v>
      </c>
      <c r="B160" s="93"/>
      <c r="C160" s="93"/>
      <c r="D160" s="94" t="s">
        <v>8</v>
      </c>
      <c r="E160" s="57"/>
      <c r="F160" s="68"/>
      <c r="G160" s="65"/>
      <c r="H160" s="65"/>
      <c r="I160" s="65"/>
      <c r="J160" s="2"/>
      <c r="K160" s="2"/>
      <c r="L160" s="2"/>
      <c r="M160" s="16"/>
      <c r="N160" s="91" t="s">
        <v>8</v>
      </c>
      <c r="O160" s="2"/>
      <c r="P160" s="68"/>
      <c r="Q160" s="65"/>
      <c r="R160" s="65"/>
      <c r="S160" s="68"/>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78"/>
      <c r="AQ160" s="78"/>
      <c r="AR160" s="78"/>
      <c r="AS160" s="3"/>
      <c r="AT160" s="3"/>
      <c r="AU160" s="2"/>
      <c r="AV160" s="2"/>
      <c r="AW160" s="4"/>
      <c r="AX160" s="141">
        <f t="shared" si="90"/>
        <v>0</v>
      </c>
      <c r="AY160" s="144" t="e">
        <f t="shared" si="88"/>
        <v>#DIV/0!</v>
      </c>
      <c r="AZ160" s="144" t="e">
        <f t="shared" si="89"/>
        <v>#DIV/0!</v>
      </c>
      <c r="BA160" s="4"/>
      <c r="BB160" s="141">
        <f t="shared" si="91"/>
        <v>0</v>
      </c>
      <c r="BC160" s="141">
        <f t="shared" si="92"/>
        <v>0</v>
      </c>
      <c r="BD160" s="4"/>
    </row>
    <row r="161" spans="1:56" ht="36" customHeight="1">
      <c r="A161" s="3"/>
      <c r="B161" s="57" t="s">
        <v>1039</v>
      </c>
      <c r="C161" s="57" t="s">
        <v>772</v>
      </c>
      <c r="D161" s="3"/>
      <c r="E161" s="2" t="s">
        <v>68</v>
      </c>
      <c r="F161" s="64">
        <v>149000</v>
      </c>
      <c r="G161" s="76">
        <v>119000</v>
      </c>
      <c r="H161" s="76">
        <v>89000</v>
      </c>
      <c r="I161" s="76"/>
      <c r="J161" s="2"/>
      <c r="K161" s="2"/>
      <c r="L161" s="2"/>
      <c r="M161" s="16"/>
      <c r="N161" s="2"/>
      <c r="O161" s="2" t="s">
        <v>596</v>
      </c>
      <c r="P161" s="61">
        <v>149000</v>
      </c>
      <c r="Q161" s="65">
        <v>119000</v>
      </c>
      <c r="R161" s="65">
        <v>89000</v>
      </c>
      <c r="S161" s="61"/>
      <c r="T161" s="65"/>
      <c r="U161" s="65"/>
      <c r="V161" s="65"/>
      <c r="W161" s="65"/>
      <c r="X161" s="65"/>
      <c r="Y161" s="65"/>
      <c r="Z161" s="61">
        <f>Q161</f>
        <v>119000</v>
      </c>
      <c r="AA161" s="61">
        <f>R161</f>
        <v>89000</v>
      </c>
      <c r="AB161" s="65"/>
      <c r="AC161" s="65"/>
      <c r="AD161" s="65"/>
      <c r="AE161" s="65"/>
      <c r="AF161" s="65"/>
      <c r="AG161" s="65"/>
      <c r="AH161" s="65"/>
      <c r="AI161" s="65" t="e">
        <f>#REF!/P161*100</f>
        <v>#REF!</v>
      </c>
      <c r="AJ161" s="65"/>
      <c r="AK161" s="65"/>
      <c r="AL161" s="65"/>
      <c r="AM161" s="65"/>
      <c r="AN161" s="65"/>
      <c r="AO161" s="65"/>
      <c r="AP161" s="78"/>
      <c r="AQ161" s="78"/>
      <c r="AR161" s="78"/>
      <c r="AS161" s="159" t="s">
        <v>628</v>
      </c>
      <c r="AT161" s="159" t="s">
        <v>836</v>
      </c>
      <c r="AU161" s="2"/>
      <c r="AV161" s="2"/>
      <c r="AW161" s="4"/>
      <c r="AX161" s="141">
        <f t="shared" si="90"/>
        <v>0</v>
      </c>
      <c r="AY161" s="144">
        <f t="shared" si="88"/>
        <v>0.7986577181208053</v>
      </c>
      <c r="AZ161" s="144">
        <f t="shared" si="89"/>
        <v>0.5973154362416108</v>
      </c>
      <c r="BA161" s="4"/>
      <c r="BB161" s="141">
        <f t="shared" si="91"/>
        <v>-119000</v>
      </c>
      <c r="BC161" s="141">
        <f t="shared" si="92"/>
        <v>-89000</v>
      </c>
      <c r="BD161" s="4"/>
    </row>
    <row r="162" spans="1:56" ht="43.5" customHeight="1">
      <c r="A162" s="3">
        <v>106</v>
      </c>
      <c r="B162" s="3"/>
      <c r="C162" s="3"/>
      <c r="D162" s="3"/>
      <c r="E162" s="2"/>
      <c r="F162" s="64"/>
      <c r="G162" s="76"/>
      <c r="H162" s="76"/>
      <c r="I162" s="76"/>
      <c r="J162" s="2"/>
      <c r="K162" s="2"/>
      <c r="L162" s="2"/>
      <c r="M162" s="16"/>
      <c r="N162" s="2"/>
      <c r="O162" s="57" t="s">
        <v>483</v>
      </c>
      <c r="P162" s="61"/>
      <c r="Q162" s="65"/>
      <c r="R162" s="65"/>
      <c r="S162" s="68">
        <v>200000</v>
      </c>
      <c r="T162" s="65">
        <f>S162*0.8</f>
        <v>160000</v>
      </c>
      <c r="U162" s="65">
        <f>S162*0.6</f>
        <v>120000</v>
      </c>
      <c r="V162" s="65"/>
      <c r="W162" s="65"/>
      <c r="X162" s="65"/>
      <c r="Y162" s="68">
        <v>200000</v>
      </c>
      <c r="Z162" s="65">
        <f>Y162*0.8</f>
        <v>160000</v>
      </c>
      <c r="AA162" s="65">
        <f>Y162*0.6</f>
        <v>120000</v>
      </c>
      <c r="AB162" s="65"/>
      <c r="AC162" s="65"/>
      <c r="AD162" s="65"/>
      <c r="AE162" s="65"/>
      <c r="AF162" s="65"/>
      <c r="AG162" s="65"/>
      <c r="AH162" s="65"/>
      <c r="AI162" s="65"/>
      <c r="AJ162" s="65"/>
      <c r="AK162" s="65"/>
      <c r="AL162" s="65"/>
      <c r="AM162" s="65">
        <v>200000</v>
      </c>
      <c r="AN162" s="117">
        <f>ROUND(AM162*40%,-3)</f>
        <v>80000</v>
      </c>
      <c r="AO162" s="117">
        <f>ROUND(AM162*30%,-3)</f>
        <v>60000</v>
      </c>
      <c r="AP162" s="119" t="s">
        <v>894</v>
      </c>
      <c r="AQ162" s="78"/>
      <c r="AR162" s="78"/>
      <c r="AS162" s="159"/>
      <c r="AT162" s="159"/>
      <c r="AU162" s="2"/>
      <c r="AV162" s="2"/>
      <c r="AW162" s="4"/>
      <c r="AX162" s="141">
        <f t="shared" si="90"/>
        <v>0</v>
      </c>
      <c r="AY162" s="144" t="e">
        <f t="shared" si="88"/>
        <v>#DIV/0!</v>
      </c>
      <c r="AZ162" s="144" t="e">
        <f t="shared" si="89"/>
        <v>#DIV/0!</v>
      </c>
      <c r="BA162" s="4"/>
      <c r="BB162" s="141">
        <f t="shared" si="91"/>
        <v>80000</v>
      </c>
      <c r="BC162" s="141">
        <f t="shared" si="92"/>
        <v>60000</v>
      </c>
      <c r="BD162" s="4"/>
    </row>
    <row r="163" spans="1:56" ht="28.5" customHeight="1">
      <c r="A163" s="3">
        <v>107</v>
      </c>
      <c r="B163" s="3"/>
      <c r="C163" s="3"/>
      <c r="D163" s="3"/>
      <c r="E163" s="2"/>
      <c r="F163" s="64"/>
      <c r="G163" s="76"/>
      <c r="H163" s="76"/>
      <c r="I163" s="76"/>
      <c r="J163" s="2"/>
      <c r="K163" s="2"/>
      <c r="L163" s="2"/>
      <c r="M163" s="16"/>
      <c r="N163" s="2"/>
      <c r="O163" s="57" t="s">
        <v>484</v>
      </c>
      <c r="P163" s="61"/>
      <c r="Q163" s="65"/>
      <c r="R163" s="65"/>
      <c r="S163" s="68">
        <v>200000</v>
      </c>
      <c r="T163" s="65">
        <f>S163*0.8</f>
        <v>160000</v>
      </c>
      <c r="U163" s="65">
        <f>S163*0.6</f>
        <v>120000</v>
      </c>
      <c r="V163" s="65"/>
      <c r="W163" s="65"/>
      <c r="X163" s="65"/>
      <c r="Y163" s="68">
        <v>200000</v>
      </c>
      <c r="Z163" s="65">
        <f>Y163*0.8</f>
        <v>160000</v>
      </c>
      <c r="AA163" s="65">
        <f>Y163*0.6</f>
        <v>120000</v>
      </c>
      <c r="AB163" s="65"/>
      <c r="AC163" s="65"/>
      <c r="AD163" s="65"/>
      <c r="AE163" s="65"/>
      <c r="AF163" s="65"/>
      <c r="AG163" s="65"/>
      <c r="AH163" s="65"/>
      <c r="AI163" s="65"/>
      <c r="AJ163" s="65"/>
      <c r="AK163" s="65"/>
      <c r="AL163" s="65"/>
      <c r="AM163" s="65">
        <v>200000</v>
      </c>
      <c r="AN163" s="117">
        <f>ROUND(AM163*40%,-3)</f>
        <v>80000</v>
      </c>
      <c r="AO163" s="117">
        <f>ROUND(AM163*30%,-3)</f>
        <v>60000</v>
      </c>
      <c r="AP163" s="119" t="s">
        <v>894</v>
      </c>
      <c r="AQ163" s="78"/>
      <c r="AR163" s="78"/>
      <c r="AS163" s="159"/>
      <c r="AT163" s="159"/>
      <c r="AU163" s="2"/>
      <c r="AV163" s="2"/>
      <c r="AW163" s="4"/>
      <c r="AX163" s="141">
        <f t="shared" si="90"/>
        <v>0</v>
      </c>
      <c r="AY163" s="144" t="e">
        <f t="shared" si="88"/>
        <v>#DIV/0!</v>
      </c>
      <c r="AZ163" s="144" t="e">
        <f t="shared" si="89"/>
        <v>#DIV/0!</v>
      </c>
      <c r="BA163" s="4"/>
      <c r="BB163" s="141">
        <f t="shared" si="91"/>
        <v>80000</v>
      </c>
      <c r="BC163" s="141">
        <f t="shared" si="92"/>
        <v>60000</v>
      </c>
      <c r="BD163" s="4"/>
    </row>
    <row r="164" spans="1:56" ht="21.75" customHeight="1">
      <c r="A164" s="3">
        <v>108</v>
      </c>
      <c r="B164" s="3"/>
      <c r="C164" s="3"/>
      <c r="D164" s="3"/>
      <c r="E164" s="2"/>
      <c r="F164" s="64"/>
      <c r="G164" s="76"/>
      <c r="H164" s="76"/>
      <c r="I164" s="76"/>
      <c r="J164" s="2"/>
      <c r="K164" s="2"/>
      <c r="L164" s="2"/>
      <c r="M164" s="16"/>
      <c r="N164" s="2"/>
      <c r="O164" s="92" t="s">
        <v>100</v>
      </c>
      <c r="P164" s="61"/>
      <c r="Q164" s="65"/>
      <c r="R164" s="65"/>
      <c r="S164" s="61">
        <v>165000</v>
      </c>
      <c r="T164" s="65">
        <f>S164*0.8</f>
        <v>132000</v>
      </c>
      <c r="U164" s="65">
        <f>S164*0.6</f>
        <v>99000</v>
      </c>
      <c r="V164" s="65"/>
      <c r="W164" s="65"/>
      <c r="X164" s="65"/>
      <c r="Y164" s="61">
        <v>165000</v>
      </c>
      <c r="Z164" s="65">
        <f>Y164*0.8</f>
        <v>132000</v>
      </c>
      <c r="AA164" s="65">
        <f>Y164*0.6</f>
        <v>99000</v>
      </c>
      <c r="AB164" s="65"/>
      <c r="AC164" s="65"/>
      <c r="AD164" s="65"/>
      <c r="AE164" s="65"/>
      <c r="AF164" s="65"/>
      <c r="AG164" s="65"/>
      <c r="AH164" s="65"/>
      <c r="AI164" s="65"/>
      <c r="AJ164" s="65"/>
      <c r="AK164" s="65"/>
      <c r="AL164" s="65"/>
      <c r="AM164" s="65">
        <v>150000</v>
      </c>
      <c r="AN164" s="117">
        <f>ROUND(AM164*40%,-3)</f>
        <v>60000</v>
      </c>
      <c r="AO164" s="117">
        <f>ROUND(AM164*30%,-3)</f>
        <v>45000</v>
      </c>
      <c r="AP164" s="119" t="s">
        <v>894</v>
      </c>
      <c r="AQ164" s="78"/>
      <c r="AR164" s="78"/>
      <c r="AS164" s="159"/>
      <c r="AT164" s="159"/>
      <c r="AU164" s="2"/>
      <c r="AV164" s="2"/>
      <c r="AW164" s="4"/>
      <c r="AX164" s="141">
        <f t="shared" si="90"/>
        <v>0</v>
      </c>
      <c r="AY164" s="144" t="e">
        <f t="shared" si="88"/>
        <v>#DIV/0!</v>
      </c>
      <c r="AZ164" s="144" t="e">
        <f t="shared" si="89"/>
        <v>#DIV/0!</v>
      </c>
      <c r="BA164" s="4"/>
      <c r="BB164" s="141">
        <f t="shared" si="91"/>
        <v>60000</v>
      </c>
      <c r="BC164" s="141">
        <f t="shared" si="92"/>
        <v>45000</v>
      </c>
      <c r="BD164" s="4"/>
    </row>
    <row r="165" spans="1:56" ht="19.5" customHeight="1">
      <c r="A165" s="6">
        <v>15</v>
      </c>
      <c r="B165" s="6"/>
      <c r="C165" s="6"/>
      <c r="D165" s="52" t="s">
        <v>216</v>
      </c>
      <c r="E165" s="52"/>
      <c r="F165" s="65"/>
      <c r="G165" s="65"/>
      <c r="H165" s="65"/>
      <c r="I165" s="65"/>
      <c r="J165" s="2"/>
      <c r="K165" s="2"/>
      <c r="L165" s="2"/>
      <c r="M165" s="16"/>
      <c r="N165" s="161" t="s">
        <v>216</v>
      </c>
      <c r="O165" s="161"/>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78"/>
      <c r="AQ165" s="78"/>
      <c r="AR165" s="78"/>
      <c r="AS165" s="3"/>
      <c r="AT165" s="3"/>
      <c r="AU165" s="2"/>
      <c r="AV165" s="2"/>
      <c r="AW165" s="4"/>
      <c r="AX165" s="141">
        <f t="shared" si="90"/>
        <v>0</v>
      </c>
      <c r="AY165" s="144" t="e">
        <f t="shared" si="88"/>
        <v>#DIV/0!</v>
      </c>
      <c r="AZ165" s="144" t="e">
        <f t="shared" si="89"/>
        <v>#DIV/0!</v>
      </c>
      <c r="BA165" s="4"/>
      <c r="BB165" s="141">
        <f t="shared" si="91"/>
        <v>0</v>
      </c>
      <c r="BC165" s="141">
        <f t="shared" si="92"/>
        <v>0</v>
      </c>
      <c r="BD165" s="4"/>
    </row>
    <row r="166" spans="1:56" ht="19.5" customHeight="1">
      <c r="A166" s="93" t="s">
        <v>5</v>
      </c>
      <c r="B166" s="93"/>
      <c r="C166" s="93"/>
      <c r="D166" s="94" t="s">
        <v>6</v>
      </c>
      <c r="E166" s="57"/>
      <c r="F166" s="68"/>
      <c r="G166" s="65"/>
      <c r="H166" s="65"/>
      <c r="I166" s="65"/>
      <c r="J166" s="2"/>
      <c r="K166" s="2"/>
      <c r="L166" s="2"/>
      <c r="M166" s="16"/>
      <c r="N166" s="91" t="s">
        <v>6</v>
      </c>
      <c r="O166" s="2"/>
      <c r="P166" s="68"/>
      <c r="Q166" s="65"/>
      <c r="R166" s="65"/>
      <c r="S166" s="68"/>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78"/>
      <c r="AQ166" s="78"/>
      <c r="AR166" s="78"/>
      <c r="AS166" s="3"/>
      <c r="AT166" s="3"/>
      <c r="AU166" s="2"/>
      <c r="AV166" s="2"/>
      <c r="AW166" s="4"/>
      <c r="AX166" s="141">
        <f t="shared" si="90"/>
        <v>0</v>
      </c>
      <c r="AY166" s="144" t="e">
        <f t="shared" si="88"/>
        <v>#DIV/0!</v>
      </c>
      <c r="AZ166" s="144" t="e">
        <f t="shared" si="89"/>
        <v>#DIV/0!</v>
      </c>
      <c r="BA166" s="4"/>
      <c r="BB166" s="141">
        <f t="shared" si="91"/>
        <v>0</v>
      </c>
      <c r="BC166" s="141">
        <f t="shared" si="92"/>
        <v>0</v>
      </c>
      <c r="BD166" s="4"/>
    </row>
    <row r="167" spans="1:56" ht="50.25" customHeight="1">
      <c r="A167" s="159">
        <v>109</v>
      </c>
      <c r="B167" s="57" t="s">
        <v>1040</v>
      </c>
      <c r="C167" s="57" t="s">
        <v>773</v>
      </c>
      <c r="D167" s="2" t="s">
        <v>154</v>
      </c>
      <c r="E167" s="57" t="s">
        <v>155</v>
      </c>
      <c r="F167" s="56">
        <v>3600000</v>
      </c>
      <c r="G167" s="56">
        <f aca="true" t="shared" si="93" ref="G167:G179">0.8*F167</f>
        <v>2880000</v>
      </c>
      <c r="H167" s="56">
        <f aca="true" t="shared" si="94" ref="H167:H179">0.6*F167</f>
        <v>2160000</v>
      </c>
      <c r="I167" s="56" t="s">
        <v>391</v>
      </c>
      <c r="J167" s="2"/>
      <c r="K167" s="2"/>
      <c r="L167" s="2"/>
      <c r="M167" s="16">
        <v>6500000</v>
      </c>
      <c r="N167" s="152" t="s">
        <v>1096</v>
      </c>
      <c r="O167" s="171" t="s">
        <v>1097</v>
      </c>
      <c r="P167" s="59">
        <v>3600000</v>
      </c>
      <c r="Q167" s="59">
        <f>0.8*P167</f>
        <v>2880000</v>
      </c>
      <c r="R167" s="59">
        <f>0.6*P167</f>
        <v>2160000</v>
      </c>
      <c r="S167" s="174">
        <v>5000000</v>
      </c>
      <c r="T167" s="174">
        <f>0.8*S167</f>
        <v>4000000</v>
      </c>
      <c r="U167" s="174">
        <f>0.6*S167</f>
        <v>3000000</v>
      </c>
      <c r="V167" s="65">
        <f>S167/P167*100</f>
        <v>138.88888888888889</v>
      </c>
      <c r="W167" s="65">
        <f>T167/Q167*100</f>
        <v>138.88888888888889</v>
      </c>
      <c r="X167" s="65">
        <f>U167/R167*100</f>
        <v>138.88888888888889</v>
      </c>
      <c r="Y167" s="174">
        <v>5000000</v>
      </c>
      <c r="Z167" s="61">
        <f aca="true" t="shared" si="95" ref="Z167:AA170">Q167</f>
        <v>2880000</v>
      </c>
      <c r="AA167" s="61">
        <f t="shared" si="95"/>
        <v>2160000</v>
      </c>
      <c r="AB167" s="65">
        <f>Y167/P167*100</f>
        <v>138.88888888888889</v>
      </c>
      <c r="AC167" s="65">
        <f>Z167/Q167*100</f>
        <v>100</v>
      </c>
      <c r="AD167" s="65">
        <f>AA167/R167*100</f>
        <v>100</v>
      </c>
      <c r="AE167" s="65">
        <v>1.25</v>
      </c>
      <c r="AF167" s="65">
        <v>4095000</v>
      </c>
      <c r="AG167" s="65">
        <f>AE167*P167</f>
        <v>4500000</v>
      </c>
      <c r="AH167" s="65"/>
      <c r="AI167" s="65" t="e">
        <f>#REF!/P167*100</f>
        <v>#REF!</v>
      </c>
      <c r="AJ167" s="65">
        <f>AF167/P167*100</f>
        <v>113.75</v>
      </c>
      <c r="AK167" s="65">
        <f>AG167/P167*100</f>
        <v>125</v>
      </c>
      <c r="AL167" s="65"/>
      <c r="AM167" s="172">
        <v>4000000</v>
      </c>
      <c r="AN167" s="177">
        <f>ROUND(AM167*40%,-3)</f>
        <v>1600000</v>
      </c>
      <c r="AO167" s="177">
        <f>ROUND(AM167*30%,-3)</f>
        <v>1200000</v>
      </c>
      <c r="AP167" s="169"/>
      <c r="AQ167" s="169"/>
      <c r="AR167" s="169"/>
      <c r="AS167" s="159" t="s">
        <v>1098</v>
      </c>
      <c r="AT167" s="159" t="s">
        <v>1099</v>
      </c>
      <c r="AU167" s="2" t="s">
        <v>368</v>
      </c>
      <c r="AV167" s="2" t="s">
        <v>402</v>
      </c>
      <c r="AW167" s="57" t="s">
        <v>368</v>
      </c>
      <c r="AX167" s="141">
        <f t="shared" si="90"/>
        <v>0</v>
      </c>
      <c r="AY167" s="144">
        <f t="shared" si="88"/>
        <v>0.8</v>
      </c>
      <c r="AZ167" s="144">
        <f t="shared" si="89"/>
        <v>0.6</v>
      </c>
      <c r="BA167" s="4"/>
      <c r="BB167" s="141">
        <f t="shared" si="91"/>
        <v>-1280000</v>
      </c>
      <c r="BC167" s="141">
        <f t="shared" si="92"/>
        <v>-960000</v>
      </c>
      <c r="BD167" s="4"/>
    </row>
    <row r="168" spans="1:56" ht="55.5" customHeight="1">
      <c r="A168" s="159"/>
      <c r="B168" s="57" t="s">
        <v>1041</v>
      </c>
      <c r="C168" s="57" t="s">
        <v>774</v>
      </c>
      <c r="D168" s="57" t="s">
        <v>156</v>
      </c>
      <c r="E168" s="57" t="s">
        <v>157</v>
      </c>
      <c r="F168" s="56">
        <v>2500000</v>
      </c>
      <c r="G168" s="56">
        <f t="shared" si="93"/>
        <v>2000000</v>
      </c>
      <c r="H168" s="56">
        <f t="shared" si="94"/>
        <v>1500000</v>
      </c>
      <c r="I168" s="56" t="s">
        <v>391</v>
      </c>
      <c r="J168" s="2"/>
      <c r="K168" s="2"/>
      <c r="L168" s="2"/>
      <c r="M168" s="16">
        <v>5000000</v>
      </c>
      <c r="N168" s="152"/>
      <c r="O168" s="171"/>
      <c r="P168" s="59">
        <v>2500000</v>
      </c>
      <c r="Q168" s="59">
        <f>0.8*P168</f>
        <v>2000000</v>
      </c>
      <c r="R168" s="59">
        <f>0.6*P168</f>
        <v>1500000</v>
      </c>
      <c r="S168" s="174"/>
      <c r="T168" s="174"/>
      <c r="U168" s="174"/>
      <c r="V168" s="65"/>
      <c r="W168" s="65"/>
      <c r="X168" s="65"/>
      <c r="Y168" s="174"/>
      <c r="Z168" s="61">
        <f t="shared" si="95"/>
        <v>2000000</v>
      </c>
      <c r="AA168" s="61">
        <f t="shared" si="95"/>
        <v>1500000</v>
      </c>
      <c r="AB168" s="65"/>
      <c r="AC168" s="65"/>
      <c r="AD168" s="65"/>
      <c r="AE168" s="65"/>
      <c r="AF168" s="65">
        <v>3750000</v>
      </c>
      <c r="AG168" s="65"/>
      <c r="AH168" s="65">
        <v>7207000</v>
      </c>
      <c r="AI168" s="65" t="e">
        <f>#REF!/P168*100</f>
        <v>#REF!</v>
      </c>
      <c r="AJ168" s="65">
        <f>AF168/P168*100</f>
        <v>150</v>
      </c>
      <c r="AK168" s="65"/>
      <c r="AL168" s="65">
        <f>AH168/P168*100</f>
        <v>288.28000000000003</v>
      </c>
      <c r="AM168" s="172"/>
      <c r="AN168" s="177"/>
      <c r="AO168" s="177"/>
      <c r="AP168" s="169"/>
      <c r="AQ168" s="169"/>
      <c r="AR168" s="169"/>
      <c r="AS168" s="159"/>
      <c r="AT168" s="159"/>
      <c r="AU168" s="2"/>
      <c r="AV168" s="2" t="s">
        <v>403</v>
      </c>
      <c r="AW168" s="57" t="s">
        <v>386</v>
      </c>
      <c r="AX168" s="141">
        <f t="shared" si="90"/>
        <v>0</v>
      </c>
      <c r="AY168" s="144">
        <f t="shared" si="88"/>
        <v>0.8</v>
      </c>
      <c r="AZ168" s="144">
        <f t="shared" si="89"/>
        <v>0.6</v>
      </c>
      <c r="BA168" s="4"/>
      <c r="BB168" s="141">
        <f t="shared" si="91"/>
        <v>-2000000</v>
      </c>
      <c r="BC168" s="141">
        <f t="shared" si="92"/>
        <v>-1500000</v>
      </c>
      <c r="BD168" s="4"/>
    </row>
    <row r="169" spans="1:56" s="11" customFormat="1" ht="64.5" customHeight="1">
      <c r="A169" s="3">
        <v>110</v>
      </c>
      <c r="B169" s="57" t="s">
        <v>1042</v>
      </c>
      <c r="C169" s="57" t="s">
        <v>775</v>
      </c>
      <c r="D169" s="57"/>
      <c r="E169" s="57" t="s">
        <v>158</v>
      </c>
      <c r="F169" s="56">
        <v>1800000</v>
      </c>
      <c r="G169" s="56">
        <f t="shared" si="93"/>
        <v>1440000</v>
      </c>
      <c r="H169" s="56">
        <f t="shared" si="94"/>
        <v>1080000</v>
      </c>
      <c r="I169" s="56" t="s">
        <v>391</v>
      </c>
      <c r="J169" s="95"/>
      <c r="K169" s="95"/>
      <c r="L169" s="95"/>
      <c r="M169" s="16">
        <v>5000000</v>
      </c>
      <c r="N169" s="152"/>
      <c r="O169" s="2" t="s">
        <v>604</v>
      </c>
      <c r="P169" s="59">
        <v>1800000</v>
      </c>
      <c r="Q169" s="59">
        <f>0.8*P169</f>
        <v>1440000</v>
      </c>
      <c r="R169" s="59">
        <f>0.6*P169</f>
        <v>1080000</v>
      </c>
      <c r="S169" s="61">
        <v>3600000</v>
      </c>
      <c r="T169" s="59">
        <f aca="true" t="shared" si="96" ref="T169:T181">0.8*S169</f>
        <v>2880000</v>
      </c>
      <c r="U169" s="59">
        <f aca="true" t="shared" si="97" ref="U169:U181">0.6*S169</f>
        <v>2160000</v>
      </c>
      <c r="V169" s="65">
        <f>S169/P169*100</f>
        <v>200</v>
      </c>
      <c r="W169" s="65">
        <f>T169/Q169*100</f>
        <v>200</v>
      </c>
      <c r="X169" s="65">
        <f>U169/R169*100</f>
        <v>200</v>
      </c>
      <c r="Y169" s="61">
        <v>4000000</v>
      </c>
      <c r="Z169" s="61">
        <f t="shared" si="95"/>
        <v>1440000</v>
      </c>
      <c r="AA169" s="61">
        <f t="shared" si="95"/>
        <v>1080000</v>
      </c>
      <c r="AB169" s="65">
        <f>Y169/P169*100</f>
        <v>222.22222222222223</v>
      </c>
      <c r="AC169" s="65">
        <f>Z169/Q169*100</f>
        <v>100</v>
      </c>
      <c r="AD169" s="65">
        <f>AA169/R169*100</f>
        <v>100</v>
      </c>
      <c r="AE169" s="60"/>
      <c r="AF169" s="60">
        <v>5913000</v>
      </c>
      <c r="AG169" s="60"/>
      <c r="AH169" s="60">
        <v>7045000</v>
      </c>
      <c r="AI169" s="65" t="e">
        <f>#REF!/P169*100</f>
        <v>#REF!</v>
      </c>
      <c r="AJ169" s="65">
        <f>AF169/P169*100</f>
        <v>328.5</v>
      </c>
      <c r="AK169" s="65"/>
      <c r="AL169" s="65">
        <f>AH169/P169*100</f>
        <v>391.38888888888886</v>
      </c>
      <c r="AM169" s="65">
        <v>3000000</v>
      </c>
      <c r="AN169" s="117">
        <f>ROUND(AM169*40%,-3)</f>
        <v>1200000</v>
      </c>
      <c r="AO169" s="117">
        <f>ROUND(AM169*30%,-3)</f>
        <v>900000</v>
      </c>
      <c r="AP169" s="78">
        <f>AM169/P169*100</f>
        <v>166.66666666666669</v>
      </c>
      <c r="AQ169" s="78">
        <f>AN169/Q169*100</f>
        <v>83.33333333333334</v>
      </c>
      <c r="AR169" s="78">
        <f>AO169/R169*100</f>
        <v>83.33333333333334</v>
      </c>
      <c r="AS169" s="3" t="s">
        <v>626</v>
      </c>
      <c r="AT169" s="3" t="s">
        <v>873</v>
      </c>
      <c r="AU169" s="2" t="s">
        <v>383</v>
      </c>
      <c r="AV169" s="2" t="s">
        <v>404</v>
      </c>
      <c r="AW169" s="72" t="s">
        <v>380</v>
      </c>
      <c r="AX169" s="141">
        <f t="shared" si="90"/>
        <v>400000</v>
      </c>
      <c r="AY169" s="144">
        <f t="shared" si="88"/>
        <v>0.8</v>
      </c>
      <c r="AZ169" s="144">
        <f t="shared" si="89"/>
        <v>0.6</v>
      </c>
      <c r="BA169" s="149"/>
      <c r="BB169" s="141">
        <f t="shared" si="91"/>
        <v>-240000</v>
      </c>
      <c r="BC169" s="141">
        <f t="shared" si="92"/>
        <v>-180000</v>
      </c>
      <c r="BD169" s="149"/>
    </row>
    <row r="170" spans="1:56" s="11" customFormat="1" ht="35.25" customHeight="1">
      <c r="A170" s="3"/>
      <c r="B170" s="57" t="s">
        <v>1043</v>
      </c>
      <c r="C170" s="57" t="s">
        <v>776</v>
      </c>
      <c r="D170" s="72" t="s">
        <v>159</v>
      </c>
      <c r="E170" s="72" t="s">
        <v>160</v>
      </c>
      <c r="F170" s="56"/>
      <c r="G170" s="56"/>
      <c r="H170" s="56"/>
      <c r="I170" s="56" t="s">
        <v>391</v>
      </c>
      <c r="J170" s="95"/>
      <c r="K170" s="95"/>
      <c r="L170" s="95"/>
      <c r="M170" s="16"/>
      <c r="N170" s="173" t="s">
        <v>159</v>
      </c>
      <c r="O170" s="2" t="s">
        <v>646</v>
      </c>
      <c r="P170" s="59">
        <v>300000</v>
      </c>
      <c r="Q170" s="59">
        <f>0.8*P170</f>
        <v>240000</v>
      </c>
      <c r="R170" s="59">
        <f>0.6*P170</f>
        <v>180000</v>
      </c>
      <c r="S170" s="59"/>
      <c r="T170" s="59"/>
      <c r="U170" s="59"/>
      <c r="V170" s="65"/>
      <c r="W170" s="65"/>
      <c r="X170" s="65"/>
      <c r="Y170" s="59"/>
      <c r="Z170" s="61">
        <f t="shared" si="95"/>
        <v>240000</v>
      </c>
      <c r="AA170" s="61">
        <f t="shared" si="95"/>
        <v>180000</v>
      </c>
      <c r="AB170" s="65"/>
      <c r="AC170" s="65"/>
      <c r="AD170" s="65"/>
      <c r="AE170" s="60"/>
      <c r="AF170" s="60"/>
      <c r="AG170" s="60"/>
      <c r="AH170" s="60"/>
      <c r="AI170" s="65"/>
      <c r="AJ170" s="65"/>
      <c r="AK170" s="65"/>
      <c r="AL170" s="65"/>
      <c r="AM170" s="65"/>
      <c r="AN170" s="65"/>
      <c r="AO170" s="65"/>
      <c r="AP170" s="78"/>
      <c r="AQ170" s="78"/>
      <c r="AR170" s="78"/>
      <c r="AS170" s="159" t="s">
        <v>628</v>
      </c>
      <c r="AT170" s="159" t="s">
        <v>836</v>
      </c>
      <c r="AU170" s="2"/>
      <c r="AV170" s="2"/>
      <c r="AW170" s="72"/>
      <c r="AX170" s="141">
        <f t="shared" si="90"/>
        <v>0</v>
      </c>
      <c r="AY170" s="144">
        <f t="shared" si="88"/>
        <v>0.8</v>
      </c>
      <c r="AZ170" s="144">
        <f t="shared" si="89"/>
        <v>0.6</v>
      </c>
      <c r="BA170" s="149"/>
      <c r="BB170" s="141">
        <f t="shared" si="91"/>
        <v>-240000</v>
      </c>
      <c r="BC170" s="141">
        <f t="shared" si="92"/>
        <v>-180000</v>
      </c>
      <c r="BD170" s="149"/>
    </row>
    <row r="171" spans="1:56" ht="20.25" customHeight="1">
      <c r="A171" s="46">
        <v>111</v>
      </c>
      <c r="B171" s="46"/>
      <c r="C171" s="46"/>
      <c r="D171" s="4"/>
      <c r="E171" s="4"/>
      <c r="F171" s="56">
        <v>300000</v>
      </c>
      <c r="G171" s="56">
        <f t="shared" si="93"/>
        <v>240000</v>
      </c>
      <c r="H171" s="56">
        <f t="shared" si="94"/>
        <v>180000</v>
      </c>
      <c r="I171" s="56"/>
      <c r="J171" s="2"/>
      <c r="K171" s="2"/>
      <c r="L171" s="2"/>
      <c r="M171" s="16">
        <v>1000000</v>
      </c>
      <c r="N171" s="173"/>
      <c r="O171" s="92" t="s">
        <v>1087</v>
      </c>
      <c r="P171" s="59"/>
      <c r="Q171" s="59"/>
      <c r="R171" s="59"/>
      <c r="S171" s="59">
        <v>1000000</v>
      </c>
      <c r="T171" s="59">
        <f t="shared" si="96"/>
        <v>800000</v>
      </c>
      <c r="U171" s="59">
        <f t="shared" si="97"/>
        <v>600000</v>
      </c>
      <c r="V171" s="65"/>
      <c r="W171" s="65"/>
      <c r="X171" s="65"/>
      <c r="Y171" s="59">
        <v>1000000</v>
      </c>
      <c r="Z171" s="65">
        <f>Y171*0.8</f>
        <v>800000</v>
      </c>
      <c r="AA171" s="65">
        <f>Y171*0.6</f>
        <v>600000</v>
      </c>
      <c r="AB171" s="65"/>
      <c r="AC171" s="65"/>
      <c r="AD171" s="65"/>
      <c r="AE171" s="65"/>
      <c r="AF171" s="65"/>
      <c r="AG171" s="65"/>
      <c r="AH171" s="65"/>
      <c r="AI171" s="65"/>
      <c r="AJ171" s="65"/>
      <c r="AK171" s="65"/>
      <c r="AL171" s="65"/>
      <c r="AM171" s="65">
        <v>1000000</v>
      </c>
      <c r="AN171" s="117">
        <f aca="true" t="shared" si="98" ref="AN171:AN179">ROUND(AM171*40%,-3)</f>
        <v>400000</v>
      </c>
      <c r="AO171" s="117">
        <f aca="true" t="shared" si="99" ref="AO171:AO179">ROUND(AM171*30%,-3)</f>
        <v>300000</v>
      </c>
      <c r="AP171" s="119" t="s">
        <v>894</v>
      </c>
      <c r="AQ171" s="78"/>
      <c r="AR171" s="78"/>
      <c r="AS171" s="159"/>
      <c r="AT171" s="159"/>
      <c r="AU171" s="2" t="s">
        <v>383</v>
      </c>
      <c r="AV171" s="2" t="s">
        <v>383</v>
      </c>
      <c r="AW171" s="4"/>
      <c r="AX171" s="141">
        <f t="shared" si="90"/>
        <v>0</v>
      </c>
      <c r="AY171" s="144" t="e">
        <f t="shared" si="88"/>
        <v>#DIV/0!</v>
      </c>
      <c r="AZ171" s="144" t="e">
        <f t="shared" si="89"/>
        <v>#DIV/0!</v>
      </c>
      <c r="BA171" s="4"/>
      <c r="BB171" s="141">
        <f t="shared" si="91"/>
        <v>400000</v>
      </c>
      <c r="BC171" s="141">
        <f t="shared" si="92"/>
        <v>300000</v>
      </c>
      <c r="BD171" s="4"/>
    </row>
    <row r="172" spans="1:56" ht="18" customHeight="1">
      <c r="A172" s="46">
        <v>112</v>
      </c>
      <c r="B172" s="46"/>
      <c r="C172" s="46"/>
      <c r="D172" s="72"/>
      <c r="E172" s="72"/>
      <c r="F172" s="56"/>
      <c r="G172" s="56"/>
      <c r="H172" s="56"/>
      <c r="I172" s="56"/>
      <c r="J172" s="2"/>
      <c r="K172" s="2"/>
      <c r="L172" s="2"/>
      <c r="M172" s="16">
        <v>1000000</v>
      </c>
      <c r="N172" s="173"/>
      <c r="O172" s="92" t="s">
        <v>642</v>
      </c>
      <c r="P172" s="59"/>
      <c r="Q172" s="59"/>
      <c r="R172" s="59"/>
      <c r="S172" s="59">
        <v>600000</v>
      </c>
      <c r="T172" s="59">
        <f t="shared" si="96"/>
        <v>480000</v>
      </c>
      <c r="U172" s="59">
        <f t="shared" si="97"/>
        <v>360000</v>
      </c>
      <c r="V172" s="65"/>
      <c r="W172" s="65"/>
      <c r="X172" s="65"/>
      <c r="Y172" s="59">
        <v>600000</v>
      </c>
      <c r="Z172" s="65">
        <f>Y172*0.8</f>
        <v>480000</v>
      </c>
      <c r="AA172" s="65">
        <f>Y172*0.6</f>
        <v>360000</v>
      </c>
      <c r="AB172" s="65"/>
      <c r="AC172" s="65"/>
      <c r="AD172" s="65"/>
      <c r="AE172" s="65"/>
      <c r="AF172" s="65"/>
      <c r="AG172" s="65"/>
      <c r="AH172" s="65"/>
      <c r="AI172" s="65"/>
      <c r="AJ172" s="65"/>
      <c r="AK172" s="65"/>
      <c r="AL172" s="65"/>
      <c r="AM172" s="65">
        <v>600000</v>
      </c>
      <c r="AN172" s="117">
        <f t="shared" si="98"/>
        <v>240000</v>
      </c>
      <c r="AO172" s="117">
        <f t="shared" si="99"/>
        <v>180000</v>
      </c>
      <c r="AP172" s="119" t="s">
        <v>894</v>
      </c>
      <c r="AQ172" s="78"/>
      <c r="AR172" s="78"/>
      <c r="AS172" s="159"/>
      <c r="AT172" s="159"/>
      <c r="AU172" s="2" t="s">
        <v>388</v>
      </c>
      <c r="AV172" s="2"/>
      <c r="AW172" s="4"/>
      <c r="AX172" s="141">
        <f t="shared" si="90"/>
        <v>0</v>
      </c>
      <c r="AY172" s="144" t="e">
        <f t="shared" si="88"/>
        <v>#DIV/0!</v>
      </c>
      <c r="AZ172" s="144" t="e">
        <f t="shared" si="89"/>
        <v>#DIV/0!</v>
      </c>
      <c r="BA172" s="4"/>
      <c r="BB172" s="141">
        <f t="shared" si="91"/>
        <v>240000</v>
      </c>
      <c r="BC172" s="141">
        <f t="shared" si="92"/>
        <v>180000</v>
      </c>
      <c r="BD172" s="4"/>
    </row>
    <row r="173" spans="1:56" ht="33.75" customHeight="1">
      <c r="A173" s="46">
        <v>113</v>
      </c>
      <c r="B173" s="46"/>
      <c r="C173" s="46"/>
      <c r="D173" s="72"/>
      <c r="E173" s="72"/>
      <c r="F173" s="56"/>
      <c r="G173" s="56"/>
      <c r="H173" s="56"/>
      <c r="I173" s="56"/>
      <c r="J173" s="2"/>
      <c r="K173" s="2"/>
      <c r="L173" s="2"/>
      <c r="M173" s="16">
        <v>1000000</v>
      </c>
      <c r="N173" s="173"/>
      <c r="O173" s="92" t="s">
        <v>529</v>
      </c>
      <c r="P173" s="59"/>
      <c r="Q173" s="59"/>
      <c r="R173" s="59"/>
      <c r="S173" s="59">
        <v>300000</v>
      </c>
      <c r="T173" s="59">
        <f t="shared" si="96"/>
        <v>240000</v>
      </c>
      <c r="U173" s="59">
        <f t="shared" si="97"/>
        <v>180000</v>
      </c>
      <c r="V173" s="65"/>
      <c r="W173" s="65"/>
      <c r="X173" s="65"/>
      <c r="Y173" s="59">
        <v>300000</v>
      </c>
      <c r="Z173" s="65">
        <f>Y173*0.8</f>
        <v>240000</v>
      </c>
      <c r="AA173" s="65">
        <f>Y173*0.6</f>
        <v>180000</v>
      </c>
      <c r="AB173" s="65"/>
      <c r="AC173" s="65"/>
      <c r="AD173" s="65"/>
      <c r="AE173" s="65"/>
      <c r="AF173" s="65"/>
      <c r="AG173" s="65"/>
      <c r="AH173" s="65"/>
      <c r="AI173" s="65"/>
      <c r="AJ173" s="65"/>
      <c r="AK173" s="65"/>
      <c r="AL173" s="65"/>
      <c r="AM173" s="65">
        <v>300000</v>
      </c>
      <c r="AN173" s="117">
        <f t="shared" si="98"/>
        <v>120000</v>
      </c>
      <c r="AO173" s="117">
        <f t="shared" si="99"/>
        <v>90000</v>
      </c>
      <c r="AP173" s="119" t="s">
        <v>894</v>
      </c>
      <c r="AQ173" s="78"/>
      <c r="AR173" s="78"/>
      <c r="AS173" s="159"/>
      <c r="AT173" s="159"/>
      <c r="AU173" s="2" t="s">
        <v>388</v>
      </c>
      <c r="AV173" s="2"/>
      <c r="AW173" s="4"/>
      <c r="AX173" s="141">
        <f t="shared" si="90"/>
        <v>0</v>
      </c>
      <c r="AY173" s="144" t="e">
        <f t="shared" si="88"/>
        <v>#DIV/0!</v>
      </c>
      <c r="AZ173" s="144" t="e">
        <f t="shared" si="89"/>
        <v>#DIV/0!</v>
      </c>
      <c r="BA173" s="4"/>
      <c r="BB173" s="141">
        <f t="shared" si="91"/>
        <v>120000</v>
      </c>
      <c r="BC173" s="141">
        <f t="shared" si="92"/>
        <v>90000</v>
      </c>
      <c r="BD173" s="4"/>
    </row>
    <row r="174" spans="1:56" ht="60" customHeight="1">
      <c r="A174" s="46">
        <v>114</v>
      </c>
      <c r="B174" s="57" t="s">
        <v>1044</v>
      </c>
      <c r="C174" s="57" t="s">
        <v>777</v>
      </c>
      <c r="D174" s="57" t="s">
        <v>161</v>
      </c>
      <c r="E174" s="57" t="s">
        <v>162</v>
      </c>
      <c r="F174" s="56">
        <v>600000</v>
      </c>
      <c r="G174" s="56">
        <f t="shared" si="93"/>
        <v>480000</v>
      </c>
      <c r="H174" s="56">
        <f t="shared" si="94"/>
        <v>360000</v>
      </c>
      <c r="I174" s="56" t="s">
        <v>391</v>
      </c>
      <c r="J174" s="2"/>
      <c r="K174" s="2"/>
      <c r="L174" s="2"/>
      <c r="M174" s="16">
        <v>1500000</v>
      </c>
      <c r="N174" s="2" t="s">
        <v>161</v>
      </c>
      <c r="O174" s="2" t="s">
        <v>605</v>
      </c>
      <c r="P174" s="59">
        <v>600000</v>
      </c>
      <c r="Q174" s="59">
        <f aca="true" t="shared" si="100" ref="Q174:Q179">0.8*P174</f>
        <v>480000</v>
      </c>
      <c r="R174" s="59">
        <f aca="true" t="shared" si="101" ref="R174:R179">0.6*P174</f>
        <v>360000</v>
      </c>
      <c r="S174" s="59">
        <v>3000000</v>
      </c>
      <c r="T174" s="59">
        <f t="shared" si="96"/>
        <v>2400000</v>
      </c>
      <c r="U174" s="59">
        <f t="shared" si="97"/>
        <v>1800000</v>
      </c>
      <c r="V174" s="65">
        <f aca="true" t="shared" si="102" ref="V174:V179">S174/P174*100</f>
        <v>500</v>
      </c>
      <c r="W174" s="65">
        <f aca="true" t="shared" si="103" ref="W174:X179">T174/Q174*100</f>
        <v>500</v>
      </c>
      <c r="X174" s="65">
        <f t="shared" si="103"/>
        <v>500</v>
      </c>
      <c r="Y174" s="59">
        <v>3000000</v>
      </c>
      <c r="Z174" s="61">
        <f aca="true" t="shared" si="104" ref="Z174:AA179">Q174</f>
        <v>480000</v>
      </c>
      <c r="AA174" s="61">
        <f t="shared" si="104"/>
        <v>360000</v>
      </c>
      <c r="AB174" s="65">
        <f aca="true" t="shared" si="105" ref="AB174:AD179">Y174/P174*100</f>
        <v>500</v>
      </c>
      <c r="AC174" s="65">
        <f t="shared" si="105"/>
        <v>100</v>
      </c>
      <c r="AD174" s="65">
        <f t="shared" si="105"/>
        <v>100</v>
      </c>
      <c r="AE174" s="65"/>
      <c r="AF174" s="65"/>
      <c r="AG174" s="65"/>
      <c r="AH174" s="65"/>
      <c r="AI174" s="65" t="e">
        <f>#REF!/P174*100</f>
        <v>#REF!</v>
      </c>
      <c r="AJ174" s="65"/>
      <c r="AK174" s="65"/>
      <c r="AL174" s="65"/>
      <c r="AM174" s="65">
        <v>1000000</v>
      </c>
      <c r="AN174" s="117">
        <f t="shared" si="98"/>
        <v>400000</v>
      </c>
      <c r="AO174" s="117">
        <f t="shared" si="99"/>
        <v>300000</v>
      </c>
      <c r="AP174" s="78">
        <f aca="true" t="shared" si="106" ref="AP174:AP179">AM174/P174*100</f>
        <v>166.66666666666669</v>
      </c>
      <c r="AQ174" s="78">
        <f aca="true" t="shared" si="107" ref="AQ174:AQ179">AN174/Q174*100</f>
        <v>83.33333333333334</v>
      </c>
      <c r="AR174" s="78">
        <f aca="true" t="shared" si="108" ref="AR174:AR179">AO174/R174*100</f>
        <v>83.33333333333334</v>
      </c>
      <c r="AS174" s="3" t="s">
        <v>624</v>
      </c>
      <c r="AT174" s="3" t="s">
        <v>872</v>
      </c>
      <c r="AU174" s="57" t="s">
        <v>384</v>
      </c>
      <c r="AV174" s="57" t="s">
        <v>384</v>
      </c>
      <c r="AW174" s="4"/>
      <c r="AX174" s="141">
        <f t="shared" si="90"/>
        <v>0</v>
      </c>
      <c r="AY174" s="144">
        <f t="shared" si="88"/>
        <v>0.8</v>
      </c>
      <c r="AZ174" s="144">
        <f t="shared" si="89"/>
        <v>0.6</v>
      </c>
      <c r="BA174" s="4"/>
      <c r="BB174" s="141">
        <f t="shared" si="91"/>
        <v>-80000</v>
      </c>
      <c r="BC174" s="141">
        <f t="shared" si="92"/>
        <v>-60000</v>
      </c>
      <c r="BD174" s="4"/>
    </row>
    <row r="175" spans="1:56" ht="37.5" customHeight="1">
      <c r="A175" s="46">
        <v>115</v>
      </c>
      <c r="B175" s="57" t="s">
        <v>957</v>
      </c>
      <c r="C175" s="57" t="s">
        <v>811</v>
      </c>
      <c r="D175" s="72" t="s">
        <v>246</v>
      </c>
      <c r="E175" s="72"/>
      <c r="F175" s="56">
        <v>300000</v>
      </c>
      <c r="G175" s="56">
        <f t="shared" si="93"/>
        <v>240000</v>
      </c>
      <c r="H175" s="56">
        <f t="shared" si="94"/>
        <v>180000</v>
      </c>
      <c r="I175" s="56"/>
      <c r="J175" s="2" t="s">
        <v>391</v>
      </c>
      <c r="K175" s="2"/>
      <c r="L175" s="2"/>
      <c r="M175" s="16">
        <v>800000</v>
      </c>
      <c r="N175" s="176" t="s">
        <v>246</v>
      </c>
      <c r="O175" s="176"/>
      <c r="P175" s="59">
        <v>300000</v>
      </c>
      <c r="Q175" s="59">
        <f t="shared" si="100"/>
        <v>240000</v>
      </c>
      <c r="R175" s="59">
        <f t="shared" si="101"/>
        <v>180000</v>
      </c>
      <c r="S175" s="59">
        <v>600000</v>
      </c>
      <c r="T175" s="59">
        <f t="shared" si="96"/>
        <v>480000</v>
      </c>
      <c r="U175" s="59">
        <f t="shared" si="97"/>
        <v>360000</v>
      </c>
      <c r="V175" s="65">
        <f t="shared" si="102"/>
        <v>200</v>
      </c>
      <c r="W175" s="65">
        <f t="shared" si="103"/>
        <v>200</v>
      </c>
      <c r="X175" s="65">
        <f t="shared" si="103"/>
        <v>200</v>
      </c>
      <c r="Y175" s="59">
        <v>600000</v>
      </c>
      <c r="Z175" s="61">
        <f t="shared" si="104"/>
        <v>240000</v>
      </c>
      <c r="AA175" s="61">
        <f t="shared" si="104"/>
        <v>180000</v>
      </c>
      <c r="AB175" s="65">
        <f t="shared" si="105"/>
        <v>200</v>
      </c>
      <c r="AC175" s="65">
        <f t="shared" si="105"/>
        <v>100</v>
      </c>
      <c r="AD175" s="65">
        <f t="shared" si="105"/>
        <v>100</v>
      </c>
      <c r="AE175" s="65"/>
      <c r="AF175" s="65"/>
      <c r="AG175" s="65"/>
      <c r="AH175" s="65"/>
      <c r="AI175" s="65" t="e">
        <f>#REF!/P175*100</f>
        <v>#REF!</v>
      </c>
      <c r="AJ175" s="65"/>
      <c r="AK175" s="65"/>
      <c r="AL175" s="65"/>
      <c r="AM175" s="65">
        <v>450000</v>
      </c>
      <c r="AN175" s="117">
        <f t="shared" si="98"/>
        <v>180000</v>
      </c>
      <c r="AO175" s="117">
        <f t="shared" si="99"/>
        <v>135000</v>
      </c>
      <c r="AP175" s="78">
        <f t="shared" si="106"/>
        <v>150</v>
      </c>
      <c r="AQ175" s="78">
        <f t="shared" si="107"/>
        <v>75</v>
      </c>
      <c r="AR175" s="78">
        <f t="shared" si="108"/>
        <v>75</v>
      </c>
      <c r="AS175" s="3" t="s">
        <v>323</v>
      </c>
      <c r="AT175" s="3" t="s">
        <v>875</v>
      </c>
      <c r="AU175" s="2"/>
      <c r="AV175" s="2"/>
      <c r="AW175" s="4"/>
      <c r="AX175" s="141">
        <f t="shared" si="90"/>
        <v>0</v>
      </c>
      <c r="AY175" s="144">
        <f t="shared" si="88"/>
        <v>0.8</v>
      </c>
      <c r="AZ175" s="144">
        <f t="shared" si="89"/>
        <v>0.6</v>
      </c>
      <c r="BA175" s="4"/>
      <c r="BB175" s="141">
        <f t="shared" si="91"/>
        <v>-60000</v>
      </c>
      <c r="BC175" s="141">
        <f t="shared" si="92"/>
        <v>-45000</v>
      </c>
      <c r="BD175" s="4"/>
    </row>
    <row r="176" spans="1:56" s="11" customFormat="1" ht="37.5" customHeight="1">
      <c r="A176" s="46">
        <v>116</v>
      </c>
      <c r="B176" s="57" t="s">
        <v>1045</v>
      </c>
      <c r="C176" s="57" t="s">
        <v>778</v>
      </c>
      <c r="D176" s="57" t="s">
        <v>4</v>
      </c>
      <c r="E176" s="57" t="s">
        <v>163</v>
      </c>
      <c r="F176" s="56">
        <v>1200000</v>
      </c>
      <c r="G176" s="56">
        <f t="shared" si="93"/>
        <v>960000</v>
      </c>
      <c r="H176" s="56">
        <f t="shared" si="94"/>
        <v>720000</v>
      </c>
      <c r="I176" s="56"/>
      <c r="J176" s="95"/>
      <c r="K176" s="95"/>
      <c r="L176" s="95"/>
      <c r="M176" s="103">
        <v>4500000</v>
      </c>
      <c r="N176" s="2" t="s">
        <v>4</v>
      </c>
      <c r="O176" s="2" t="s">
        <v>163</v>
      </c>
      <c r="P176" s="59">
        <v>1200000</v>
      </c>
      <c r="Q176" s="59">
        <f t="shared" si="100"/>
        <v>960000</v>
      </c>
      <c r="R176" s="59">
        <f t="shared" si="101"/>
        <v>720000</v>
      </c>
      <c r="S176" s="59">
        <v>3600000</v>
      </c>
      <c r="T176" s="59">
        <f t="shared" si="96"/>
        <v>2880000</v>
      </c>
      <c r="U176" s="59">
        <f t="shared" si="97"/>
        <v>2160000</v>
      </c>
      <c r="V176" s="65">
        <f t="shared" si="102"/>
        <v>300</v>
      </c>
      <c r="W176" s="65">
        <f t="shared" si="103"/>
        <v>300</v>
      </c>
      <c r="X176" s="65">
        <f t="shared" si="103"/>
        <v>300</v>
      </c>
      <c r="Y176" s="59">
        <v>3600000</v>
      </c>
      <c r="Z176" s="61">
        <f t="shared" si="104"/>
        <v>960000</v>
      </c>
      <c r="AA176" s="61">
        <f t="shared" si="104"/>
        <v>720000</v>
      </c>
      <c r="AB176" s="65">
        <f t="shared" si="105"/>
        <v>300</v>
      </c>
      <c r="AC176" s="65">
        <f t="shared" si="105"/>
        <v>100</v>
      </c>
      <c r="AD176" s="65">
        <f t="shared" si="105"/>
        <v>100</v>
      </c>
      <c r="AE176" s="60"/>
      <c r="AF176" s="60">
        <v>2023000</v>
      </c>
      <c r="AG176" s="60"/>
      <c r="AH176" s="60">
        <v>4516000</v>
      </c>
      <c r="AI176" s="65" t="e">
        <f>#REF!/P176*100</f>
        <v>#REF!</v>
      </c>
      <c r="AJ176" s="65">
        <f>AF176/P176*100</f>
        <v>168.58333333333334</v>
      </c>
      <c r="AK176" s="65"/>
      <c r="AL176" s="65">
        <f>AH176/P176*100</f>
        <v>376.3333333333333</v>
      </c>
      <c r="AM176" s="65">
        <v>1800000</v>
      </c>
      <c r="AN176" s="117">
        <f t="shared" si="98"/>
        <v>720000</v>
      </c>
      <c r="AO176" s="117">
        <f t="shared" si="99"/>
        <v>540000</v>
      </c>
      <c r="AP176" s="78">
        <f t="shared" si="106"/>
        <v>150</v>
      </c>
      <c r="AQ176" s="78">
        <f t="shared" si="107"/>
        <v>75</v>
      </c>
      <c r="AR176" s="78">
        <f t="shared" si="108"/>
        <v>75</v>
      </c>
      <c r="AS176" s="3" t="s">
        <v>323</v>
      </c>
      <c r="AT176" s="3" t="s">
        <v>874</v>
      </c>
      <c r="AU176" s="2" t="s">
        <v>388</v>
      </c>
      <c r="AV176" s="2"/>
      <c r="AW176" s="72" t="s">
        <v>380</v>
      </c>
      <c r="AX176" s="141">
        <f t="shared" si="90"/>
        <v>0</v>
      </c>
      <c r="AY176" s="144">
        <f t="shared" si="88"/>
        <v>0.8</v>
      </c>
      <c r="AZ176" s="144">
        <f t="shared" si="89"/>
        <v>0.6</v>
      </c>
      <c r="BA176" s="149"/>
      <c r="BB176" s="141">
        <f t="shared" si="91"/>
        <v>-240000</v>
      </c>
      <c r="BC176" s="141">
        <f t="shared" si="92"/>
        <v>-180000</v>
      </c>
      <c r="BD176" s="149"/>
    </row>
    <row r="177" spans="1:56" s="11" customFormat="1" ht="37.5" customHeight="1">
      <c r="A177" s="46">
        <v>117</v>
      </c>
      <c r="B177" s="57" t="s">
        <v>1046</v>
      </c>
      <c r="C177" s="57" t="s">
        <v>779</v>
      </c>
      <c r="D177" s="57" t="s">
        <v>164</v>
      </c>
      <c r="E177" s="57" t="s">
        <v>165</v>
      </c>
      <c r="F177" s="56">
        <v>1200000</v>
      </c>
      <c r="G177" s="56">
        <f t="shared" si="93"/>
        <v>960000</v>
      </c>
      <c r="H177" s="56">
        <f t="shared" si="94"/>
        <v>720000</v>
      </c>
      <c r="I177" s="56"/>
      <c r="J177" s="95"/>
      <c r="K177" s="95"/>
      <c r="L177" s="95"/>
      <c r="M177" s="103">
        <v>2000000</v>
      </c>
      <c r="N177" s="2" t="s">
        <v>164</v>
      </c>
      <c r="O177" s="2" t="s">
        <v>165</v>
      </c>
      <c r="P177" s="59">
        <v>1200000</v>
      </c>
      <c r="Q177" s="59">
        <f t="shared" si="100"/>
        <v>960000</v>
      </c>
      <c r="R177" s="59">
        <f t="shared" si="101"/>
        <v>720000</v>
      </c>
      <c r="S177" s="59">
        <v>3600000</v>
      </c>
      <c r="T177" s="59">
        <f t="shared" si="96"/>
        <v>2880000</v>
      </c>
      <c r="U177" s="59">
        <f t="shared" si="97"/>
        <v>2160000</v>
      </c>
      <c r="V177" s="65">
        <f t="shared" si="102"/>
        <v>300</v>
      </c>
      <c r="W177" s="65">
        <f t="shared" si="103"/>
        <v>300</v>
      </c>
      <c r="X177" s="65">
        <f t="shared" si="103"/>
        <v>300</v>
      </c>
      <c r="Y177" s="59">
        <v>3600000</v>
      </c>
      <c r="Z177" s="61">
        <f t="shared" si="104"/>
        <v>960000</v>
      </c>
      <c r="AA177" s="61">
        <f t="shared" si="104"/>
        <v>720000</v>
      </c>
      <c r="AB177" s="65">
        <f t="shared" si="105"/>
        <v>300</v>
      </c>
      <c r="AC177" s="65">
        <f t="shared" si="105"/>
        <v>100</v>
      </c>
      <c r="AD177" s="65">
        <f t="shared" si="105"/>
        <v>100</v>
      </c>
      <c r="AE177" s="60"/>
      <c r="AF177" s="60"/>
      <c r="AG177" s="60"/>
      <c r="AH177" s="60"/>
      <c r="AI177" s="65" t="e">
        <f>#REF!/P177*100</f>
        <v>#REF!</v>
      </c>
      <c r="AJ177" s="65"/>
      <c r="AK177" s="65"/>
      <c r="AL177" s="65"/>
      <c r="AM177" s="65">
        <v>1800000</v>
      </c>
      <c r="AN177" s="117">
        <f t="shared" si="98"/>
        <v>720000</v>
      </c>
      <c r="AO177" s="117">
        <f t="shared" si="99"/>
        <v>540000</v>
      </c>
      <c r="AP177" s="78">
        <f t="shared" si="106"/>
        <v>150</v>
      </c>
      <c r="AQ177" s="78">
        <f t="shared" si="107"/>
        <v>75</v>
      </c>
      <c r="AR177" s="78">
        <f t="shared" si="108"/>
        <v>75</v>
      </c>
      <c r="AS177" s="3" t="s">
        <v>323</v>
      </c>
      <c r="AT177" s="3" t="s">
        <v>874</v>
      </c>
      <c r="AU177" s="3" t="s">
        <v>323</v>
      </c>
      <c r="AV177" s="2"/>
      <c r="AW177" s="2" t="s">
        <v>388</v>
      </c>
      <c r="AX177" s="141">
        <f t="shared" si="90"/>
        <v>0</v>
      </c>
      <c r="AY177" s="144">
        <f t="shared" si="88"/>
        <v>0.8</v>
      </c>
      <c r="AZ177" s="144">
        <f t="shared" si="89"/>
        <v>0.6</v>
      </c>
      <c r="BA177" s="149"/>
      <c r="BB177" s="141">
        <f t="shared" si="91"/>
        <v>-240000</v>
      </c>
      <c r="BC177" s="141">
        <f t="shared" si="92"/>
        <v>-180000</v>
      </c>
      <c r="BD177" s="149"/>
    </row>
    <row r="178" spans="1:56" ht="34.5" customHeight="1">
      <c r="A178" s="46">
        <v>118</v>
      </c>
      <c r="B178" s="57" t="s">
        <v>1047</v>
      </c>
      <c r="C178" s="57" t="s">
        <v>780</v>
      </c>
      <c r="D178" s="57" t="s">
        <v>166</v>
      </c>
      <c r="E178" s="57" t="s">
        <v>165</v>
      </c>
      <c r="F178" s="56">
        <v>1200000</v>
      </c>
      <c r="G178" s="56">
        <f t="shared" si="93"/>
        <v>960000</v>
      </c>
      <c r="H178" s="56">
        <f t="shared" si="94"/>
        <v>720000</v>
      </c>
      <c r="I178" s="56"/>
      <c r="J178" s="2"/>
      <c r="K178" s="2"/>
      <c r="L178" s="2"/>
      <c r="M178" s="16">
        <v>2500000</v>
      </c>
      <c r="N178" s="2" t="s">
        <v>166</v>
      </c>
      <c r="O178" s="2" t="s">
        <v>165</v>
      </c>
      <c r="P178" s="59">
        <v>1200000</v>
      </c>
      <c r="Q178" s="59">
        <f t="shared" si="100"/>
        <v>960000</v>
      </c>
      <c r="R178" s="59">
        <f t="shared" si="101"/>
        <v>720000</v>
      </c>
      <c r="S178" s="59">
        <v>3600000</v>
      </c>
      <c r="T178" s="59">
        <f t="shared" si="96"/>
        <v>2880000</v>
      </c>
      <c r="U178" s="59">
        <f t="shared" si="97"/>
        <v>2160000</v>
      </c>
      <c r="V178" s="65">
        <f t="shared" si="102"/>
        <v>300</v>
      </c>
      <c r="W178" s="65">
        <f t="shared" si="103"/>
        <v>300</v>
      </c>
      <c r="X178" s="65">
        <f t="shared" si="103"/>
        <v>300</v>
      </c>
      <c r="Y178" s="59">
        <v>3600000</v>
      </c>
      <c r="Z178" s="61">
        <f t="shared" si="104"/>
        <v>960000</v>
      </c>
      <c r="AA178" s="61">
        <f t="shared" si="104"/>
        <v>720000</v>
      </c>
      <c r="AB178" s="65">
        <f t="shared" si="105"/>
        <v>300</v>
      </c>
      <c r="AC178" s="65">
        <f t="shared" si="105"/>
        <v>100</v>
      </c>
      <c r="AD178" s="65">
        <f t="shared" si="105"/>
        <v>100</v>
      </c>
      <c r="AE178" s="65"/>
      <c r="AF178" s="65">
        <v>2500000</v>
      </c>
      <c r="AG178" s="65"/>
      <c r="AH178" s="65"/>
      <c r="AI178" s="65" t="e">
        <f>#REF!/P178*100</f>
        <v>#REF!</v>
      </c>
      <c r="AJ178" s="65">
        <f>AF178/P178*100</f>
        <v>208.33333333333334</v>
      </c>
      <c r="AK178" s="65"/>
      <c r="AL178" s="65"/>
      <c r="AM178" s="65">
        <v>1800000</v>
      </c>
      <c r="AN178" s="117">
        <f t="shared" si="98"/>
        <v>720000</v>
      </c>
      <c r="AO178" s="117">
        <f t="shared" si="99"/>
        <v>540000</v>
      </c>
      <c r="AP178" s="78">
        <f t="shared" si="106"/>
        <v>150</v>
      </c>
      <c r="AQ178" s="78">
        <f t="shared" si="107"/>
        <v>75</v>
      </c>
      <c r="AR178" s="78">
        <f t="shared" si="108"/>
        <v>75</v>
      </c>
      <c r="AS178" s="3" t="s">
        <v>323</v>
      </c>
      <c r="AT178" s="3" t="s">
        <v>874</v>
      </c>
      <c r="AU178" s="3" t="s">
        <v>323</v>
      </c>
      <c r="AV178" s="2"/>
      <c r="AW178" s="2" t="s">
        <v>388</v>
      </c>
      <c r="AX178" s="141">
        <f t="shared" si="90"/>
        <v>0</v>
      </c>
      <c r="AY178" s="144">
        <f t="shared" si="88"/>
        <v>0.8</v>
      </c>
      <c r="AZ178" s="144">
        <f t="shared" si="89"/>
        <v>0.6</v>
      </c>
      <c r="BA178" s="4"/>
      <c r="BB178" s="141">
        <f t="shared" si="91"/>
        <v>-240000</v>
      </c>
      <c r="BC178" s="141">
        <f t="shared" si="92"/>
        <v>-180000</v>
      </c>
      <c r="BD178" s="4"/>
    </row>
    <row r="179" spans="1:56" ht="37.5" customHeight="1">
      <c r="A179" s="46">
        <v>119</v>
      </c>
      <c r="B179" s="57" t="s">
        <v>1048</v>
      </c>
      <c r="C179" s="57" t="s">
        <v>781</v>
      </c>
      <c r="D179" s="72" t="s">
        <v>29</v>
      </c>
      <c r="E179" s="72" t="s">
        <v>165</v>
      </c>
      <c r="F179" s="56">
        <v>1000000</v>
      </c>
      <c r="G179" s="56">
        <f t="shared" si="93"/>
        <v>800000</v>
      </c>
      <c r="H179" s="56">
        <f t="shared" si="94"/>
        <v>600000</v>
      </c>
      <c r="I179" s="56"/>
      <c r="J179" s="2"/>
      <c r="K179" s="2"/>
      <c r="L179" s="2"/>
      <c r="M179" s="16">
        <v>2500000</v>
      </c>
      <c r="N179" s="95" t="s">
        <v>29</v>
      </c>
      <c r="O179" s="95" t="s">
        <v>165</v>
      </c>
      <c r="P179" s="59">
        <v>1000000</v>
      </c>
      <c r="Q179" s="59">
        <f t="shared" si="100"/>
        <v>800000</v>
      </c>
      <c r="R179" s="59">
        <f t="shared" si="101"/>
        <v>600000</v>
      </c>
      <c r="S179" s="59">
        <v>3600000</v>
      </c>
      <c r="T179" s="59">
        <f t="shared" si="96"/>
        <v>2880000</v>
      </c>
      <c r="U179" s="59">
        <f t="shared" si="97"/>
        <v>2160000</v>
      </c>
      <c r="V179" s="65">
        <f t="shared" si="102"/>
        <v>360</v>
      </c>
      <c r="W179" s="65">
        <f t="shared" si="103"/>
        <v>360</v>
      </c>
      <c r="X179" s="65">
        <f t="shared" si="103"/>
        <v>360</v>
      </c>
      <c r="Y179" s="59">
        <v>3600000</v>
      </c>
      <c r="Z179" s="61">
        <f t="shared" si="104"/>
        <v>800000</v>
      </c>
      <c r="AA179" s="61">
        <f t="shared" si="104"/>
        <v>600000</v>
      </c>
      <c r="AB179" s="65">
        <f t="shared" si="105"/>
        <v>360</v>
      </c>
      <c r="AC179" s="65">
        <f t="shared" si="105"/>
        <v>100</v>
      </c>
      <c r="AD179" s="65">
        <f t="shared" si="105"/>
        <v>100</v>
      </c>
      <c r="AE179" s="65"/>
      <c r="AF179" s="65"/>
      <c r="AG179" s="65"/>
      <c r="AH179" s="65"/>
      <c r="AI179" s="65" t="e">
        <f>#REF!/P179*100</f>
        <v>#REF!</v>
      </c>
      <c r="AJ179" s="65"/>
      <c r="AK179" s="65"/>
      <c r="AL179" s="65"/>
      <c r="AM179" s="65">
        <v>1800000</v>
      </c>
      <c r="AN179" s="117">
        <f t="shared" si="98"/>
        <v>720000</v>
      </c>
      <c r="AO179" s="117">
        <f t="shared" si="99"/>
        <v>540000</v>
      </c>
      <c r="AP179" s="78">
        <f t="shared" si="106"/>
        <v>180</v>
      </c>
      <c r="AQ179" s="78">
        <f t="shared" si="107"/>
        <v>90</v>
      </c>
      <c r="AR179" s="78">
        <f t="shared" si="108"/>
        <v>90</v>
      </c>
      <c r="AS179" s="3" t="s">
        <v>323</v>
      </c>
      <c r="AT179" s="3" t="s">
        <v>874</v>
      </c>
      <c r="AU179" s="3" t="s">
        <v>323</v>
      </c>
      <c r="AV179" s="2"/>
      <c r="AW179" s="2" t="s">
        <v>388</v>
      </c>
      <c r="AX179" s="141">
        <f t="shared" si="90"/>
        <v>0</v>
      </c>
      <c r="AY179" s="144">
        <f t="shared" si="88"/>
        <v>0.8</v>
      </c>
      <c r="AZ179" s="144">
        <f t="shared" si="89"/>
        <v>0.6</v>
      </c>
      <c r="BA179" s="4"/>
      <c r="BB179" s="141">
        <f t="shared" si="91"/>
        <v>-80000</v>
      </c>
      <c r="BC179" s="141">
        <f t="shared" si="92"/>
        <v>-60000</v>
      </c>
      <c r="BD179" s="4"/>
    </row>
    <row r="180" spans="1:56" ht="23.25" customHeight="1">
      <c r="A180" s="93" t="s">
        <v>77</v>
      </c>
      <c r="B180" s="3"/>
      <c r="C180" s="3"/>
      <c r="D180" s="104" t="s">
        <v>167</v>
      </c>
      <c r="E180" s="104"/>
      <c r="F180" s="56"/>
      <c r="G180" s="56"/>
      <c r="H180" s="56"/>
      <c r="I180" s="56"/>
      <c r="J180" s="2"/>
      <c r="K180" s="2"/>
      <c r="L180" s="2"/>
      <c r="M180" s="16"/>
      <c r="N180" s="110" t="s">
        <v>167</v>
      </c>
      <c r="O180" s="105"/>
      <c r="P180" s="59"/>
      <c r="Q180" s="59"/>
      <c r="R180" s="59"/>
      <c r="S180" s="59"/>
      <c r="T180" s="59"/>
      <c r="U180" s="59"/>
      <c r="V180" s="65"/>
      <c r="W180" s="65"/>
      <c r="X180" s="65"/>
      <c r="Y180" s="65"/>
      <c r="Z180" s="65"/>
      <c r="AA180" s="65"/>
      <c r="AB180" s="65"/>
      <c r="AC180" s="65"/>
      <c r="AD180" s="65"/>
      <c r="AE180" s="65"/>
      <c r="AF180" s="65"/>
      <c r="AG180" s="65"/>
      <c r="AH180" s="65"/>
      <c r="AI180" s="65"/>
      <c r="AJ180" s="65"/>
      <c r="AK180" s="65"/>
      <c r="AL180" s="65"/>
      <c r="AM180" s="65"/>
      <c r="AN180" s="65"/>
      <c r="AO180" s="65"/>
      <c r="AP180" s="78"/>
      <c r="AQ180" s="78"/>
      <c r="AR180" s="78"/>
      <c r="AS180" s="3"/>
      <c r="AT180" s="3"/>
      <c r="AU180" s="2"/>
      <c r="AV180" s="2"/>
      <c r="AW180" s="4"/>
      <c r="AX180" s="141">
        <f t="shared" si="90"/>
        <v>0</v>
      </c>
      <c r="AY180" s="144" t="e">
        <f t="shared" si="88"/>
        <v>#DIV/0!</v>
      </c>
      <c r="AZ180" s="144" t="e">
        <f t="shared" si="89"/>
        <v>#DIV/0!</v>
      </c>
      <c r="BA180" s="4"/>
      <c r="BB180" s="141">
        <f t="shared" si="91"/>
        <v>0</v>
      </c>
      <c r="BC180" s="141">
        <f t="shared" si="92"/>
        <v>0</v>
      </c>
      <c r="BD180" s="4"/>
    </row>
    <row r="181" spans="1:56" ht="50.25" customHeight="1">
      <c r="A181" s="3">
        <v>120</v>
      </c>
      <c r="B181" s="57" t="s">
        <v>958</v>
      </c>
      <c r="C181" s="57" t="s">
        <v>816</v>
      </c>
      <c r="D181" s="2" t="s">
        <v>314</v>
      </c>
      <c r="E181" s="2" t="s">
        <v>255</v>
      </c>
      <c r="F181" s="64">
        <v>4500000</v>
      </c>
      <c r="G181" s="64">
        <v>3600000</v>
      </c>
      <c r="H181" s="64">
        <v>2700000</v>
      </c>
      <c r="I181" s="64"/>
      <c r="J181" s="2" t="s">
        <v>254</v>
      </c>
      <c r="K181" s="2"/>
      <c r="L181" s="2"/>
      <c r="M181" s="16">
        <v>7000000</v>
      </c>
      <c r="N181" s="2" t="s">
        <v>535</v>
      </c>
      <c r="O181" s="2" t="s">
        <v>255</v>
      </c>
      <c r="P181" s="61">
        <v>4500000</v>
      </c>
      <c r="Q181" s="61">
        <v>3600000</v>
      </c>
      <c r="R181" s="61">
        <v>2700000</v>
      </c>
      <c r="S181" s="61">
        <v>6000000</v>
      </c>
      <c r="T181" s="59">
        <f t="shared" si="96"/>
        <v>4800000</v>
      </c>
      <c r="U181" s="59">
        <f t="shared" si="97"/>
        <v>3600000</v>
      </c>
      <c r="V181" s="65">
        <f aca="true" t="shared" si="109" ref="V181:V191">S181/P181*100</f>
        <v>133.33333333333331</v>
      </c>
      <c r="W181" s="65">
        <f aca="true" t="shared" si="110" ref="W181:W191">T181/Q181*100</f>
        <v>133.33333333333331</v>
      </c>
      <c r="X181" s="65">
        <f aca="true" t="shared" si="111" ref="X181:X191">U181/R181*100</f>
        <v>133.33333333333331</v>
      </c>
      <c r="Y181" s="61">
        <v>6000000</v>
      </c>
      <c r="Z181" s="61">
        <f aca="true" t="shared" si="112" ref="Z181:Z191">Q181</f>
        <v>3600000</v>
      </c>
      <c r="AA181" s="61">
        <f aca="true" t="shared" si="113" ref="AA181:AA191">R181</f>
        <v>2700000</v>
      </c>
      <c r="AB181" s="65">
        <f aca="true" t="shared" si="114" ref="AB181:AB191">Y181/P181*100</f>
        <v>133.33333333333331</v>
      </c>
      <c r="AC181" s="65">
        <f aca="true" t="shared" si="115" ref="AC181:AC191">Z181/Q181*100</f>
        <v>100</v>
      </c>
      <c r="AD181" s="65">
        <f aca="true" t="shared" si="116" ref="AD181:AD191">AA181/R181*100</f>
        <v>100</v>
      </c>
      <c r="AE181" s="65"/>
      <c r="AF181" s="65">
        <v>5239000</v>
      </c>
      <c r="AG181" s="65"/>
      <c r="AH181" s="65"/>
      <c r="AI181" s="65" t="e">
        <f>#REF!/P181*100</f>
        <v>#REF!</v>
      </c>
      <c r="AJ181" s="65">
        <f>AF181/P181*100</f>
        <v>116.42222222222223</v>
      </c>
      <c r="AK181" s="65"/>
      <c r="AL181" s="65"/>
      <c r="AM181" s="65">
        <v>5500000</v>
      </c>
      <c r="AN181" s="117">
        <f aca="true" t="shared" si="117" ref="AN181:AN193">ROUND(AM181*40%,-3)</f>
        <v>2200000</v>
      </c>
      <c r="AO181" s="117">
        <f aca="true" t="shared" si="118" ref="AO181:AO193">ROUND(AM181*30%,-3)</f>
        <v>1650000</v>
      </c>
      <c r="AP181" s="78">
        <f aca="true" t="shared" si="119" ref="AP181:AR183">AM181/P181*100</f>
        <v>122.22222222222223</v>
      </c>
      <c r="AQ181" s="78">
        <f t="shared" si="119"/>
        <v>61.111111111111114</v>
      </c>
      <c r="AR181" s="78">
        <f t="shared" si="119"/>
        <v>61.111111111111114</v>
      </c>
      <c r="AS181" s="3" t="s">
        <v>323</v>
      </c>
      <c r="AT181" s="3" t="s">
        <v>876</v>
      </c>
      <c r="AU181" s="4" t="s">
        <v>440</v>
      </c>
      <c r="AV181" s="2" t="s">
        <v>388</v>
      </c>
      <c r="AW181" s="4"/>
      <c r="AX181" s="141">
        <f t="shared" si="90"/>
        <v>0</v>
      </c>
      <c r="AY181" s="144">
        <f t="shared" si="88"/>
        <v>0.8</v>
      </c>
      <c r="AZ181" s="144">
        <f t="shared" si="89"/>
        <v>0.6</v>
      </c>
      <c r="BA181" s="4"/>
      <c r="BB181" s="141">
        <f t="shared" si="91"/>
        <v>-1400000</v>
      </c>
      <c r="BC181" s="141">
        <f t="shared" si="92"/>
        <v>-1050000</v>
      </c>
      <c r="BD181" s="4"/>
    </row>
    <row r="182" spans="1:56" ht="49.5" customHeight="1">
      <c r="A182" s="3">
        <v>121</v>
      </c>
      <c r="B182" s="57" t="s">
        <v>1049</v>
      </c>
      <c r="C182" s="57" t="s">
        <v>782</v>
      </c>
      <c r="D182" s="57" t="s">
        <v>247</v>
      </c>
      <c r="E182" s="57" t="s">
        <v>168</v>
      </c>
      <c r="F182" s="56">
        <v>5000000</v>
      </c>
      <c r="G182" s="56">
        <f aca="true" t="shared" si="120" ref="G182:G191">0.8*F182</f>
        <v>4000000</v>
      </c>
      <c r="H182" s="56">
        <f aca="true" t="shared" si="121" ref="H182:H191">0.6*F182</f>
        <v>3000000</v>
      </c>
      <c r="I182" s="56"/>
      <c r="J182" s="2"/>
      <c r="K182" s="2"/>
      <c r="L182" s="2"/>
      <c r="M182" s="16">
        <v>8000000</v>
      </c>
      <c r="N182" s="171" t="s">
        <v>247</v>
      </c>
      <c r="O182" s="2" t="s">
        <v>168</v>
      </c>
      <c r="P182" s="59">
        <v>5000000</v>
      </c>
      <c r="Q182" s="59">
        <f aca="true" t="shared" si="122" ref="Q182:Q191">0.8*P182</f>
        <v>4000000</v>
      </c>
      <c r="R182" s="59">
        <f aca="true" t="shared" si="123" ref="R182:R191">0.6*P182</f>
        <v>3000000</v>
      </c>
      <c r="S182" s="59">
        <v>5000000</v>
      </c>
      <c r="T182" s="59">
        <f aca="true" t="shared" si="124" ref="T182:T195">0.8*S182</f>
        <v>4000000</v>
      </c>
      <c r="U182" s="59">
        <f aca="true" t="shared" si="125" ref="U182:U195">0.6*S182</f>
        <v>3000000</v>
      </c>
      <c r="V182" s="65">
        <f t="shared" si="109"/>
        <v>100</v>
      </c>
      <c r="W182" s="65">
        <f t="shared" si="110"/>
        <v>100</v>
      </c>
      <c r="X182" s="65">
        <f t="shared" si="111"/>
        <v>100</v>
      </c>
      <c r="Y182" s="59">
        <v>5000000</v>
      </c>
      <c r="Z182" s="61">
        <f t="shared" si="112"/>
        <v>4000000</v>
      </c>
      <c r="AA182" s="61">
        <f t="shared" si="113"/>
        <v>3000000</v>
      </c>
      <c r="AB182" s="65">
        <f t="shared" si="114"/>
        <v>100</v>
      </c>
      <c r="AC182" s="65">
        <f t="shared" si="115"/>
        <v>100</v>
      </c>
      <c r="AD182" s="65">
        <f t="shared" si="116"/>
        <v>100</v>
      </c>
      <c r="AE182" s="65"/>
      <c r="AF182" s="65"/>
      <c r="AG182" s="65"/>
      <c r="AH182" s="65"/>
      <c r="AI182" s="65" t="e">
        <f>#REF!/P182*100</f>
        <v>#REF!</v>
      </c>
      <c r="AJ182" s="65"/>
      <c r="AK182" s="65"/>
      <c r="AL182" s="65"/>
      <c r="AM182" s="65">
        <v>5000000</v>
      </c>
      <c r="AN182" s="117">
        <f t="shared" si="117"/>
        <v>2000000</v>
      </c>
      <c r="AO182" s="117">
        <f t="shared" si="118"/>
        <v>1500000</v>
      </c>
      <c r="AP182" s="78">
        <f t="shared" si="119"/>
        <v>100</v>
      </c>
      <c r="AQ182" s="78">
        <f t="shared" si="119"/>
        <v>50</v>
      </c>
      <c r="AR182" s="78">
        <f t="shared" si="119"/>
        <v>50</v>
      </c>
      <c r="AS182" s="3"/>
      <c r="AT182" s="3"/>
      <c r="AU182" s="2"/>
      <c r="AV182" s="2"/>
      <c r="AW182" s="4"/>
      <c r="AX182" s="141">
        <f t="shared" si="90"/>
        <v>0</v>
      </c>
      <c r="AY182" s="144">
        <f t="shared" si="88"/>
        <v>0.8</v>
      </c>
      <c r="AZ182" s="144">
        <f t="shared" si="89"/>
        <v>0.6</v>
      </c>
      <c r="BA182" s="4"/>
      <c r="BB182" s="141">
        <f t="shared" si="91"/>
        <v>-2000000</v>
      </c>
      <c r="BC182" s="141">
        <f t="shared" si="92"/>
        <v>-1500000</v>
      </c>
      <c r="BD182" s="4"/>
    </row>
    <row r="183" spans="1:56" ht="42.75" customHeight="1">
      <c r="A183" s="3">
        <v>122</v>
      </c>
      <c r="B183" s="57" t="s">
        <v>959</v>
      </c>
      <c r="C183" s="57" t="s">
        <v>812</v>
      </c>
      <c r="D183" s="57"/>
      <c r="E183" s="57" t="s">
        <v>248</v>
      </c>
      <c r="F183" s="56">
        <v>4500000</v>
      </c>
      <c r="G183" s="56">
        <f t="shared" si="120"/>
        <v>3600000</v>
      </c>
      <c r="H183" s="56">
        <f t="shared" si="121"/>
        <v>2700000</v>
      </c>
      <c r="I183" s="56"/>
      <c r="J183" s="2" t="s">
        <v>391</v>
      </c>
      <c r="K183" s="2"/>
      <c r="L183" s="2"/>
      <c r="M183" s="16">
        <v>7000000</v>
      </c>
      <c r="N183" s="171"/>
      <c r="O183" s="2" t="s">
        <v>248</v>
      </c>
      <c r="P183" s="59">
        <v>4500000</v>
      </c>
      <c r="Q183" s="59">
        <f t="shared" si="122"/>
        <v>3600000</v>
      </c>
      <c r="R183" s="59">
        <f t="shared" si="123"/>
        <v>2700000</v>
      </c>
      <c r="S183" s="59">
        <v>4500000</v>
      </c>
      <c r="T183" s="59">
        <f t="shared" si="124"/>
        <v>3600000</v>
      </c>
      <c r="U183" s="59">
        <f t="shared" si="125"/>
        <v>2700000</v>
      </c>
      <c r="V183" s="65">
        <f>S183/P183*100</f>
        <v>100</v>
      </c>
      <c r="W183" s="65">
        <f t="shared" si="110"/>
        <v>100</v>
      </c>
      <c r="X183" s="65">
        <f t="shared" si="111"/>
        <v>100</v>
      </c>
      <c r="Y183" s="59">
        <v>4500000</v>
      </c>
      <c r="Z183" s="61">
        <f t="shared" si="112"/>
        <v>3600000</v>
      </c>
      <c r="AA183" s="61">
        <f t="shared" si="113"/>
        <v>2700000</v>
      </c>
      <c r="AB183" s="65">
        <f t="shared" si="114"/>
        <v>100</v>
      </c>
      <c r="AC183" s="65">
        <f t="shared" si="115"/>
        <v>100</v>
      </c>
      <c r="AD183" s="65">
        <f t="shared" si="116"/>
        <v>100</v>
      </c>
      <c r="AE183" s="65"/>
      <c r="AF183" s="65">
        <v>4222000</v>
      </c>
      <c r="AG183" s="65"/>
      <c r="AH183" s="65"/>
      <c r="AI183" s="65" t="e">
        <f>#REF!/P183*100</f>
        <v>#REF!</v>
      </c>
      <c r="AJ183" s="65">
        <f>AF183/P183*100</f>
        <v>93.82222222222222</v>
      </c>
      <c r="AK183" s="65"/>
      <c r="AL183" s="65"/>
      <c r="AM183" s="65">
        <v>4500000</v>
      </c>
      <c r="AN183" s="117">
        <f t="shared" si="117"/>
        <v>1800000</v>
      </c>
      <c r="AO183" s="117">
        <f t="shared" si="118"/>
        <v>1350000</v>
      </c>
      <c r="AP183" s="78">
        <f t="shared" si="119"/>
        <v>100</v>
      </c>
      <c r="AQ183" s="78">
        <f t="shared" si="119"/>
        <v>50</v>
      </c>
      <c r="AR183" s="78">
        <f t="shared" si="119"/>
        <v>50</v>
      </c>
      <c r="AS183" s="3"/>
      <c r="AT183" s="46"/>
      <c r="AU183" s="4" t="s">
        <v>440</v>
      </c>
      <c r="AV183" s="2"/>
      <c r="AW183" s="4"/>
      <c r="AX183" s="141">
        <f t="shared" si="90"/>
        <v>0</v>
      </c>
      <c r="AY183" s="144">
        <f t="shared" si="88"/>
        <v>0.8</v>
      </c>
      <c r="AZ183" s="144">
        <f t="shared" si="89"/>
        <v>0.6</v>
      </c>
      <c r="BA183" s="4"/>
      <c r="BB183" s="141">
        <f t="shared" si="91"/>
        <v>-1800000</v>
      </c>
      <c r="BC183" s="141">
        <f t="shared" si="92"/>
        <v>-1350000</v>
      </c>
      <c r="BD183" s="4"/>
    </row>
    <row r="184" spans="1:56" ht="33.75" customHeight="1">
      <c r="A184" s="3">
        <v>123</v>
      </c>
      <c r="B184" s="57" t="s">
        <v>1050</v>
      </c>
      <c r="C184" s="57" t="s">
        <v>783</v>
      </c>
      <c r="D184" s="57" t="s">
        <v>41</v>
      </c>
      <c r="E184" s="57" t="s">
        <v>94</v>
      </c>
      <c r="F184" s="56">
        <v>3520000.0000000005</v>
      </c>
      <c r="G184" s="56">
        <f t="shared" si="120"/>
        <v>2816000.0000000005</v>
      </c>
      <c r="H184" s="56">
        <f t="shared" si="121"/>
        <v>2112000</v>
      </c>
      <c r="I184" s="56" t="s">
        <v>391</v>
      </c>
      <c r="J184" s="2"/>
      <c r="K184" s="2"/>
      <c r="L184" s="2"/>
      <c r="M184" s="16">
        <v>7000000</v>
      </c>
      <c r="N184" s="2" t="s">
        <v>41</v>
      </c>
      <c r="O184" s="2" t="s">
        <v>94</v>
      </c>
      <c r="P184" s="59">
        <v>3520000.0000000005</v>
      </c>
      <c r="Q184" s="59">
        <f t="shared" si="122"/>
        <v>2816000.0000000005</v>
      </c>
      <c r="R184" s="59">
        <f t="shared" si="123"/>
        <v>2112000</v>
      </c>
      <c r="S184" s="59">
        <v>5000000</v>
      </c>
      <c r="T184" s="59">
        <f t="shared" si="124"/>
        <v>4000000</v>
      </c>
      <c r="U184" s="59">
        <f t="shared" si="125"/>
        <v>3000000</v>
      </c>
      <c r="V184" s="65">
        <f t="shared" si="109"/>
        <v>142.04545454545453</v>
      </c>
      <c r="W184" s="65">
        <f t="shared" si="110"/>
        <v>142.04545454545453</v>
      </c>
      <c r="X184" s="65">
        <f t="shared" si="111"/>
        <v>142.04545454545453</v>
      </c>
      <c r="Y184" s="59">
        <v>5000000</v>
      </c>
      <c r="Z184" s="61">
        <f t="shared" si="112"/>
        <v>2816000.0000000005</v>
      </c>
      <c r="AA184" s="61">
        <f t="shared" si="113"/>
        <v>2112000</v>
      </c>
      <c r="AB184" s="65">
        <f t="shared" si="114"/>
        <v>142.04545454545453</v>
      </c>
      <c r="AC184" s="65">
        <f t="shared" si="115"/>
        <v>100</v>
      </c>
      <c r="AD184" s="65">
        <f t="shared" si="116"/>
        <v>100</v>
      </c>
      <c r="AE184" s="65"/>
      <c r="AF184" s="65">
        <v>2000000</v>
      </c>
      <c r="AG184" s="65">
        <v>5036000</v>
      </c>
      <c r="AH184" s="65"/>
      <c r="AI184" s="65" t="e">
        <f>#REF!/P184*100</f>
        <v>#REF!</v>
      </c>
      <c r="AJ184" s="65">
        <f>AF184/P184*100</f>
        <v>56.81818181818181</v>
      </c>
      <c r="AK184" s="65">
        <f>AG184/P184*100</f>
        <v>143.06818181818178</v>
      </c>
      <c r="AL184" s="65"/>
      <c r="AM184" s="65">
        <v>5000000</v>
      </c>
      <c r="AN184" s="117">
        <f t="shared" si="117"/>
        <v>2000000</v>
      </c>
      <c r="AO184" s="117">
        <f t="shared" si="118"/>
        <v>1500000</v>
      </c>
      <c r="AP184" s="78">
        <f aca="true" t="shared" si="126" ref="AP184:AP191">AM184/P184*100</f>
        <v>142.04545454545453</v>
      </c>
      <c r="AQ184" s="78">
        <f aca="true" t="shared" si="127" ref="AQ184:AQ191">AN184/Q184*100</f>
        <v>71.02272727272727</v>
      </c>
      <c r="AR184" s="78">
        <f aca="true" t="shared" si="128" ref="AR184:AR191">AO184/R184*100</f>
        <v>71.02272727272727</v>
      </c>
      <c r="AS184" s="3" t="s">
        <v>323</v>
      </c>
      <c r="AT184" s="3" t="s">
        <v>845</v>
      </c>
      <c r="AU184" s="2"/>
      <c r="AV184" s="159" t="s">
        <v>405</v>
      </c>
      <c r="AW184" s="159" t="s">
        <v>385</v>
      </c>
      <c r="AX184" s="141">
        <f t="shared" si="90"/>
        <v>0</v>
      </c>
      <c r="AY184" s="144">
        <f t="shared" si="88"/>
        <v>0.8</v>
      </c>
      <c r="AZ184" s="144">
        <f t="shared" si="89"/>
        <v>0.5999999999999999</v>
      </c>
      <c r="BA184" s="4"/>
      <c r="BB184" s="141">
        <f t="shared" si="91"/>
        <v>-816000.0000000005</v>
      </c>
      <c r="BC184" s="141">
        <f t="shared" si="92"/>
        <v>-612000</v>
      </c>
      <c r="BD184" s="4"/>
    </row>
    <row r="185" spans="1:56" ht="33.75" customHeight="1">
      <c r="A185" s="3">
        <v>124</v>
      </c>
      <c r="B185" s="57" t="s">
        <v>1051</v>
      </c>
      <c r="C185" s="57" t="s">
        <v>784</v>
      </c>
      <c r="D185" s="57" t="s">
        <v>169</v>
      </c>
      <c r="E185" s="57" t="s">
        <v>94</v>
      </c>
      <c r="F185" s="56">
        <v>3520000.0000000005</v>
      </c>
      <c r="G185" s="56">
        <f t="shared" si="120"/>
        <v>2816000.0000000005</v>
      </c>
      <c r="H185" s="56">
        <f t="shared" si="121"/>
        <v>2112000</v>
      </c>
      <c r="I185" s="56" t="s">
        <v>391</v>
      </c>
      <c r="J185" s="2"/>
      <c r="K185" s="2"/>
      <c r="L185" s="2"/>
      <c r="M185" s="16">
        <v>7000000</v>
      </c>
      <c r="N185" s="2" t="s">
        <v>169</v>
      </c>
      <c r="O185" s="2" t="s">
        <v>94</v>
      </c>
      <c r="P185" s="59">
        <v>3520000.0000000005</v>
      </c>
      <c r="Q185" s="59">
        <f t="shared" si="122"/>
        <v>2816000.0000000005</v>
      </c>
      <c r="R185" s="59">
        <f t="shared" si="123"/>
        <v>2112000</v>
      </c>
      <c r="S185" s="59">
        <v>5000000</v>
      </c>
      <c r="T185" s="59">
        <f t="shared" si="124"/>
        <v>4000000</v>
      </c>
      <c r="U185" s="59">
        <f t="shared" si="125"/>
        <v>3000000</v>
      </c>
      <c r="V185" s="65">
        <f t="shared" si="109"/>
        <v>142.04545454545453</v>
      </c>
      <c r="W185" s="65">
        <f t="shared" si="110"/>
        <v>142.04545454545453</v>
      </c>
      <c r="X185" s="65">
        <f t="shared" si="111"/>
        <v>142.04545454545453</v>
      </c>
      <c r="Y185" s="59">
        <v>5000000</v>
      </c>
      <c r="Z185" s="61">
        <f t="shared" si="112"/>
        <v>2816000.0000000005</v>
      </c>
      <c r="AA185" s="61">
        <f t="shared" si="113"/>
        <v>2112000</v>
      </c>
      <c r="AB185" s="65">
        <f t="shared" si="114"/>
        <v>142.04545454545453</v>
      </c>
      <c r="AC185" s="65">
        <f t="shared" si="115"/>
        <v>100</v>
      </c>
      <c r="AD185" s="65">
        <f t="shared" si="116"/>
        <v>100</v>
      </c>
      <c r="AE185" s="65"/>
      <c r="AF185" s="65"/>
      <c r="AG185" s="65">
        <v>5036000</v>
      </c>
      <c r="AH185" s="65"/>
      <c r="AI185" s="65" t="e">
        <f>#REF!/P185*100</f>
        <v>#REF!</v>
      </c>
      <c r="AJ185" s="65"/>
      <c r="AK185" s="65">
        <f>AG185/P185*100</f>
        <v>143.06818181818178</v>
      </c>
      <c r="AL185" s="65"/>
      <c r="AM185" s="65">
        <v>5000000</v>
      </c>
      <c r="AN185" s="117">
        <f t="shared" si="117"/>
        <v>2000000</v>
      </c>
      <c r="AO185" s="117">
        <f t="shared" si="118"/>
        <v>1500000</v>
      </c>
      <c r="AP185" s="78">
        <f t="shared" si="126"/>
        <v>142.04545454545453</v>
      </c>
      <c r="AQ185" s="78">
        <f t="shared" si="127"/>
        <v>71.02272727272727</v>
      </c>
      <c r="AR185" s="78">
        <f t="shared" si="128"/>
        <v>71.02272727272727</v>
      </c>
      <c r="AS185" s="3" t="s">
        <v>323</v>
      </c>
      <c r="AT185" s="3" t="s">
        <v>845</v>
      </c>
      <c r="AU185" s="2"/>
      <c r="AV185" s="159"/>
      <c r="AW185" s="159"/>
      <c r="AX185" s="141">
        <f t="shared" si="90"/>
        <v>0</v>
      </c>
      <c r="AY185" s="144">
        <f t="shared" si="88"/>
        <v>0.8</v>
      </c>
      <c r="AZ185" s="144">
        <f t="shared" si="89"/>
        <v>0.5999999999999999</v>
      </c>
      <c r="BA185" s="4"/>
      <c r="BB185" s="141">
        <f t="shared" si="91"/>
        <v>-816000.0000000005</v>
      </c>
      <c r="BC185" s="141">
        <f t="shared" si="92"/>
        <v>-612000</v>
      </c>
      <c r="BD185" s="4"/>
    </row>
    <row r="186" spans="1:56" ht="32.25" customHeight="1">
      <c r="A186" s="3">
        <v>125</v>
      </c>
      <c r="B186" s="57" t="s">
        <v>1052</v>
      </c>
      <c r="C186" s="57" t="s">
        <v>785</v>
      </c>
      <c r="D186" s="57" t="s">
        <v>170</v>
      </c>
      <c r="E186" s="57" t="s">
        <v>94</v>
      </c>
      <c r="F186" s="56">
        <v>3320000.0000000005</v>
      </c>
      <c r="G186" s="56">
        <f t="shared" si="120"/>
        <v>2656000.0000000005</v>
      </c>
      <c r="H186" s="56">
        <f t="shared" si="121"/>
        <v>1992000.0000000002</v>
      </c>
      <c r="I186" s="56" t="s">
        <v>391</v>
      </c>
      <c r="J186" s="2"/>
      <c r="K186" s="2"/>
      <c r="L186" s="2"/>
      <c r="M186" s="16">
        <v>7000000</v>
      </c>
      <c r="N186" s="2" t="s">
        <v>170</v>
      </c>
      <c r="O186" s="2" t="s">
        <v>94</v>
      </c>
      <c r="P186" s="59">
        <v>3320000.0000000005</v>
      </c>
      <c r="Q186" s="59">
        <f t="shared" si="122"/>
        <v>2656000.0000000005</v>
      </c>
      <c r="R186" s="59">
        <f t="shared" si="123"/>
        <v>1992000.0000000002</v>
      </c>
      <c r="S186" s="59">
        <v>5000000</v>
      </c>
      <c r="T186" s="59">
        <f t="shared" si="124"/>
        <v>4000000</v>
      </c>
      <c r="U186" s="59">
        <f t="shared" si="125"/>
        <v>3000000</v>
      </c>
      <c r="V186" s="65">
        <f t="shared" si="109"/>
        <v>150.6024096385542</v>
      </c>
      <c r="W186" s="65">
        <f t="shared" si="110"/>
        <v>150.60240963855418</v>
      </c>
      <c r="X186" s="65">
        <f t="shared" si="111"/>
        <v>150.6024096385542</v>
      </c>
      <c r="Y186" s="59">
        <v>5000000</v>
      </c>
      <c r="Z186" s="61">
        <f t="shared" si="112"/>
        <v>2656000.0000000005</v>
      </c>
      <c r="AA186" s="61">
        <f t="shared" si="113"/>
        <v>1992000.0000000002</v>
      </c>
      <c r="AB186" s="65">
        <f t="shared" si="114"/>
        <v>150.6024096385542</v>
      </c>
      <c r="AC186" s="65">
        <f t="shared" si="115"/>
        <v>100</v>
      </c>
      <c r="AD186" s="65">
        <f t="shared" si="116"/>
        <v>100</v>
      </c>
      <c r="AE186" s="65"/>
      <c r="AF186" s="65"/>
      <c r="AG186" s="65"/>
      <c r="AH186" s="65"/>
      <c r="AI186" s="65" t="e">
        <f>#REF!/P186*100</f>
        <v>#REF!</v>
      </c>
      <c r="AJ186" s="65"/>
      <c r="AK186" s="65"/>
      <c r="AL186" s="65"/>
      <c r="AM186" s="65">
        <v>5000000</v>
      </c>
      <c r="AN186" s="117">
        <f t="shared" si="117"/>
        <v>2000000</v>
      </c>
      <c r="AO186" s="117">
        <f t="shared" si="118"/>
        <v>1500000</v>
      </c>
      <c r="AP186" s="78">
        <f t="shared" si="126"/>
        <v>150.6024096385542</v>
      </c>
      <c r="AQ186" s="78">
        <f t="shared" si="127"/>
        <v>75.30120481927709</v>
      </c>
      <c r="AR186" s="78">
        <f t="shared" si="128"/>
        <v>75.3012048192771</v>
      </c>
      <c r="AS186" s="3" t="s">
        <v>323</v>
      </c>
      <c r="AT186" s="3" t="s">
        <v>845</v>
      </c>
      <c r="AU186" s="2"/>
      <c r="AV186" s="2" t="s">
        <v>406</v>
      </c>
      <c r="AW186" s="4"/>
      <c r="AX186" s="141">
        <f t="shared" si="90"/>
        <v>0</v>
      </c>
      <c r="AY186" s="144">
        <f t="shared" si="88"/>
        <v>0.8</v>
      </c>
      <c r="AZ186" s="144">
        <f t="shared" si="89"/>
        <v>0.6</v>
      </c>
      <c r="BA186" s="4"/>
      <c r="BB186" s="141">
        <f t="shared" si="91"/>
        <v>-656000.0000000005</v>
      </c>
      <c r="BC186" s="141">
        <f t="shared" si="92"/>
        <v>-492000.00000000023</v>
      </c>
      <c r="BD186" s="4"/>
    </row>
    <row r="187" spans="1:56" ht="32.25" customHeight="1">
      <c r="A187" s="3">
        <v>126</v>
      </c>
      <c r="B187" s="57" t="s">
        <v>1053</v>
      </c>
      <c r="C187" s="57" t="s">
        <v>786</v>
      </c>
      <c r="D187" s="57" t="s">
        <v>171</v>
      </c>
      <c r="E187" s="57" t="s">
        <v>172</v>
      </c>
      <c r="F187" s="56">
        <v>3000000</v>
      </c>
      <c r="G187" s="56">
        <f t="shared" si="120"/>
        <v>2400000</v>
      </c>
      <c r="H187" s="56">
        <f t="shared" si="121"/>
        <v>1800000</v>
      </c>
      <c r="I187" s="56" t="s">
        <v>391</v>
      </c>
      <c r="J187" s="2"/>
      <c r="K187" s="2"/>
      <c r="L187" s="2"/>
      <c r="M187" s="16">
        <v>7000000</v>
      </c>
      <c r="N187" s="2" t="s">
        <v>171</v>
      </c>
      <c r="O187" s="2" t="s">
        <v>172</v>
      </c>
      <c r="P187" s="59">
        <v>3000000</v>
      </c>
      <c r="Q187" s="59">
        <f t="shared" si="122"/>
        <v>2400000</v>
      </c>
      <c r="R187" s="59">
        <f t="shared" si="123"/>
        <v>1800000</v>
      </c>
      <c r="S187" s="59">
        <v>5000000</v>
      </c>
      <c r="T187" s="59">
        <f t="shared" si="124"/>
        <v>4000000</v>
      </c>
      <c r="U187" s="59">
        <f t="shared" si="125"/>
        <v>3000000</v>
      </c>
      <c r="V187" s="65">
        <f t="shared" si="109"/>
        <v>166.66666666666669</v>
      </c>
      <c r="W187" s="65">
        <f t="shared" si="110"/>
        <v>166.66666666666669</v>
      </c>
      <c r="X187" s="65">
        <f t="shared" si="111"/>
        <v>166.66666666666669</v>
      </c>
      <c r="Y187" s="59">
        <v>5000000</v>
      </c>
      <c r="Z187" s="61">
        <f t="shared" si="112"/>
        <v>2400000</v>
      </c>
      <c r="AA187" s="61">
        <f t="shared" si="113"/>
        <v>1800000</v>
      </c>
      <c r="AB187" s="65">
        <f t="shared" si="114"/>
        <v>166.66666666666669</v>
      </c>
      <c r="AC187" s="65">
        <f t="shared" si="115"/>
        <v>100</v>
      </c>
      <c r="AD187" s="65">
        <f t="shared" si="116"/>
        <v>100</v>
      </c>
      <c r="AE187" s="65"/>
      <c r="AF187" s="65"/>
      <c r="AG187" s="65"/>
      <c r="AH187" s="65"/>
      <c r="AI187" s="65" t="e">
        <f>#REF!/P187*100</f>
        <v>#REF!</v>
      </c>
      <c r="AJ187" s="65"/>
      <c r="AK187" s="65"/>
      <c r="AL187" s="65"/>
      <c r="AM187" s="65">
        <v>5000000</v>
      </c>
      <c r="AN187" s="117">
        <f t="shared" si="117"/>
        <v>2000000</v>
      </c>
      <c r="AO187" s="117">
        <f t="shared" si="118"/>
        <v>1500000</v>
      </c>
      <c r="AP187" s="78">
        <f t="shared" si="126"/>
        <v>166.66666666666669</v>
      </c>
      <c r="AQ187" s="78">
        <f t="shared" si="127"/>
        <v>83.33333333333334</v>
      </c>
      <c r="AR187" s="78">
        <f t="shared" si="128"/>
        <v>83.33333333333334</v>
      </c>
      <c r="AS187" s="3" t="s">
        <v>323</v>
      </c>
      <c r="AT187" s="3" t="s">
        <v>845</v>
      </c>
      <c r="AU187" s="2"/>
      <c r="AV187" s="2" t="s">
        <v>406</v>
      </c>
      <c r="AW187" s="4"/>
      <c r="AX187" s="141">
        <f t="shared" si="90"/>
        <v>0</v>
      </c>
      <c r="AY187" s="144">
        <f t="shared" si="88"/>
        <v>0.8</v>
      </c>
      <c r="AZ187" s="144">
        <f t="shared" si="89"/>
        <v>0.6</v>
      </c>
      <c r="BA187" s="4"/>
      <c r="BB187" s="141">
        <f t="shared" si="91"/>
        <v>-400000</v>
      </c>
      <c r="BC187" s="141">
        <f t="shared" si="92"/>
        <v>-300000</v>
      </c>
      <c r="BD187" s="4"/>
    </row>
    <row r="188" spans="1:56" ht="32.25" customHeight="1">
      <c r="A188" s="3">
        <v>127</v>
      </c>
      <c r="B188" s="57" t="s">
        <v>1054</v>
      </c>
      <c r="C188" s="57" t="s">
        <v>787</v>
      </c>
      <c r="D188" s="57" t="s">
        <v>78</v>
      </c>
      <c r="E188" s="57" t="s">
        <v>173</v>
      </c>
      <c r="F188" s="56">
        <v>3520000.0000000005</v>
      </c>
      <c r="G188" s="56">
        <f t="shared" si="120"/>
        <v>2816000.0000000005</v>
      </c>
      <c r="H188" s="56">
        <f t="shared" si="121"/>
        <v>2112000</v>
      </c>
      <c r="I188" s="56" t="s">
        <v>391</v>
      </c>
      <c r="J188" s="2"/>
      <c r="K188" s="2"/>
      <c r="L188" s="2"/>
      <c r="M188" s="16">
        <v>7000000</v>
      </c>
      <c r="N188" s="2" t="s">
        <v>78</v>
      </c>
      <c r="O188" s="2" t="s">
        <v>173</v>
      </c>
      <c r="P188" s="59">
        <v>3520000.0000000005</v>
      </c>
      <c r="Q188" s="59">
        <f t="shared" si="122"/>
        <v>2816000.0000000005</v>
      </c>
      <c r="R188" s="59">
        <f t="shared" si="123"/>
        <v>2112000</v>
      </c>
      <c r="S188" s="59">
        <v>5000000</v>
      </c>
      <c r="T188" s="59">
        <f t="shared" si="124"/>
        <v>4000000</v>
      </c>
      <c r="U188" s="59">
        <f t="shared" si="125"/>
        <v>3000000</v>
      </c>
      <c r="V188" s="65">
        <f t="shared" si="109"/>
        <v>142.04545454545453</v>
      </c>
      <c r="W188" s="65">
        <f t="shared" si="110"/>
        <v>142.04545454545453</v>
      </c>
      <c r="X188" s="65">
        <f t="shared" si="111"/>
        <v>142.04545454545453</v>
      </c>
      <c r="Y188" s="59">
        <v>5000000</v>
      </c>
      <c r="Z188" s="61">
        <f t="shared" si="112"/>
        <v>2816000.0000000005</v>
      </c>
      <c r="AA188" s="61">
        <f t="shared" si="113"/>
        <v>2112000</v>
      </c>
      <c r="AB188" s="65">
        <f t="shared" si="114"/>
        <v>142.04545454545453</v>
      </c>
      <c r="AC188" s="65">
        <f t="shared" si="115"/>
        <v>100</v>
      </c>
      <c r="AD188" s="65">
        <f t="shared" si="116"/>
        <v>100</v>
      </c>
      <c r="AE188" s="65"/>
      <c r="AF188" s="65"/>
      <c r="AG188" s="65"/>
      <c r="AH188" s="65"/>
      <c r="AI188" s="65" t="e">
        <f>#REF!/P188*100</f>
        <v>#REF!</v>
      </c>
      <c r="AJ188" s="65"/>
      <c r="AK188" s="65"/>
      <c r="AL188" s="65"/>
      <c r="AM188" s="65">
        <v>5000000</v>
      </c>
      <c r="AN188" s="117">
        <f t="shared" si="117"/>
        <v>2000000</v>
      </c>
      <c r="AO188" s="117">
        <f t="shared" si="118"/>
        <v>1500000</v>
      </c>
      <c r="AP188" s="78">
        <f t="shared" si="126"/>
        <v>142.04545454545453</v>
      </c>
      <c r="AQ188" s="78">
        <f t="shared" si="127"/>
        <v>71.02272727272727</v>
      </c>
      <c r="AR188" s="78">
        <f t="shared" si="128"/>
        <v>71.02272727272727</v>
      </c>
      <c r="AS188" s="3" t="s">
        <v>323</v>
      </c>
      <c r="AT188" s="3" t="s">
        <v>845</v>
      </c>
      <c r="AU188" s="2"/>
      <c r="AV188" s="2" t="s">
        <v>406</v>
      </c>
      <c r="AW188" s="4"/>
      <c r="AX188" s="141">
        <f t="shared" si="90"/>
        <v>0</v>
      </c>
      <c r="AY188" s="144">
        <f t="shared" si="88"/>
        <v>0.8</v>
      </c>
      <c r="AZ188" s="144">
        <f t="shared" si="89"/>
        <v>0.5999999999999999</v>
      </c>
      <c r="BA188" s="4"/>
      <c r="BB188" s="141">
        <f t="shared" si="91"/>
        <v>-816000.0000000005</v>
      </c>
      <c r="BC188" s="141">
        <f t="shared" si="92"/>
        <v>-612000</v>
      </c>
      <c r="BD188" s="4"/>
    </row>
    <row r="189" spans="1:56" ht="31.5" customHeight="1">
      <c r="A189" s="3">
        <v>128</v>
      </c>
      <c r="B189" s="57" t="s">
        <v>1055</v>
      </c>
      <c r="C189" s="57" t="s">
        <v>788</v>
      </c>
      <c r="D189" s="57" t="s">
        <v>1</v>
      </c>
      <c r="E189" s="57" t="s">
        <v>173</v>
      </c>
      <c r="F189" s="56">
        <v>3520000.0000000005</v>
      </c>
      <c r="G189" s="56">
        <f t="shared" si="120"/>
        <v>2816000.0000000005</v>
      </c>
      <c r="H189" s="56">
        <f t="shared" si="121"/>
        <v>2112000</v>
      </c>
      <c r="I189" s="56" t="s">
        <v>391</v>
      </c>
      <c r="J189" s="2"/>
      <c r="K189" s="2"/>
      <c r="L189" s="2"/>
      <c r="M189" s="16">
        <v>7000000</v>
      </c>
      <c r="N189" s="2" t="s">
        <v>1</v>
      </c>
      <c r="O189" s="2" t="s">
        <v>173</v>
      </c>
      <c r="P189" s="59">
        <v>3520000.0000000005</v>
      </c>
      <c r="Q189" s="59">
        <f t="shared" si="122"/>
        <v>2816000.0000000005</v>
      </c>
      <c r="R189" s="59">
        <f t="shared" si="123"/>
        <v>2112000</v>
      </c>
      <c r="S189" s="59">
        <v>5000000</v>
      </c>
      <c r="T189" s="59">
        <f t="shared" si="124"/>
        <v>4000000</v>
      </c>
      <c r="U189" s="59">
        <f t="shared" si="125"/>
        <v>3000000</v>
      </c>
      <c r="V189" s="65">
        <f t="shared" si="109"/>
        <v>142.04545454545453</v>
      </c>
      <c r="W189" s="65">
        <f t="shared" si="110"/>
        <v>142.04545454545453</v>
      </c>
      <c r="X189" s="65">
        <f t="shared" si="111"/>
        <v>142.04545454545453</v>
      </c>
      <c r="Y189" s="59">
        <v>5000000</v>
      </c>
      <c r="Z189" s="61">
        <f t="shared" si="112"/>
        <v>2816000.0000000005</v>
      </c>
      <c r="AA189" s="61">
        <f t="shared" si="113"/>
        <v>2112000</v>
      </c>
      <c r="AB189" s="65">
        <f t="shared" si="114"/>
        <v>142.04545454545453</v>
      </c>
      <c r="AC189" s="65">
        <f t="shared" si="115"/>
        <v>100</v>
      </c>
      <c r="AD189" s="65">
        <f t="shared" si="116"/>
        <v>100</v>
      </c>
      <c r="AE189" s="65"/>
      <c r="AF189" s="65"/>
      <c r="AG189" s="65"/>
      <c r="AH189" s="65"/>
      <c r="AI189" s="65" t="e">
        <f>#REF!/P189*100</f>
        <v>#REF!</v>
      </c>
      <c r="AJ189" s="65"/>
      <c r="AK189" s="65"/>
      <c r="AL189" s="65"/>
      <c r="AM189" s="65">
        <v>5000000</v>
      </c>
      <c r="AN189" s="117">
        <f t="shared" si="117"/>
        <v>2000000</v>
      </c>
      <c r="AO189" s="117">
        <f t="shared" si="118"/>
        <v>1500000</v>
      </c>
      <c r="AP189" s="78">
        <f t="shared" si="126"/>
        <v>142.04545454545453</v>
      </c>
      <c r="AQ189" s="78">
        <f t="shared" si="127"/>
        <v>71.02272727272727</v>
      </c>
      <c r="AR189" s="78">
        <f t="shared" si="128"/>
        <v>71.02272727272727</v>
      </c>
      <c r="AS189" s="3" t="s">
        <v>323</v>
      </c>
      <c r="AT189" s="3" t="s">
        <v>845</v>
      </c>
      <c r="AU189" s="2"/>
      <c r="AV189" s="2" t="s">
        <v>406</v>
      </c>
      <c r="AW189" s="4"/>
      <c r="AX189" s="141">
        <f t="shared" si="90"/>
        <v>0</v>
      </c>
      <c r="AY189" s="144">
        <f t="shared" si="88"/>
        <v>0.8</v>
      </c>
      <c r="AZ189" s="144">
        <f t="shared" si="89"/>
        <v>0.5999999999999999</v>
      </c>
      <c r="BA189" s="4"/>
      <c r="BB189" s="141">
        <f t="shared" si="91"/>
        <v>-816000.0000000005</v>
      </c>
      <c r="BC189" s="141">
        <f t="shared" si="92"/>
        <v>-612000</v>
      </c>
      <c r="BD189" s="4"/>
    </row>
    <row r="190" spans="1:56" s="10" customFormat="1" ht="32.25" customHeight="1">
      <c r="A190" s="3">
        <v>129</v>
      </c>
      <c r="B190" s="57" t="s">
        <v>1056</v>
      </c>
      <c r="C190" s="57" t="s">
        <v>789</v>
      </c>
      <c r="D190" s="57" t="s">
        <v>2</v>
      </c>
      <c r="E190" s="57" t="s">
        <v>173</v>
      </c>
      <c r="F190" s="56">
        <v>3520000.0000000005</v>
      </c>
      <c r="G190" s="56">
        <f t="shared" si="120"/>
        <v>2816000.0000000005</v>
      </c>
      <c r="H190" s="56">
        <f t="shared" si="121"/>
        <v>2112000</v>
      </c>
      <c r="I190" s="56" t="s">
        <v>391</v>
      </c>
      <c r="J190" s="77"/>
      <c r="K190" s="77"/>
      <c r="L190" s="77"/>
      <c r="M190" s="16">
        <v>7000000</v>
      </c>
      <c r="N190" s="2" t="s">
        <v>2</v>
      </c>
      <c r="O190" s="2" t="s">
        <v>173</v>
      </c>
      <c r="P190" s="59">
        <v>3520000.0000000005</v>
      </c>
      <c r="Q190" s="59">
        <f t="shared" si="122"/>
        <v>2816000.0000000005</v>
      </c>
      <c r="R190" s="59">
        <f t="shared" si="123"/>
        <v>2112000</v>
      </c>
      <c r="S190" s="59">
        <v>5000000</v>
      </c>
      <c r="T190" s="59">
        <f t="shared" si="124"/>
        <v>4000000</v>
      </c>
      <c r="U190" s="59">
        <f t="shared" si="125"/>
        <v>3000000</v>
      </c>
      <c r="V190" s="65">
        <f t="shared" si="109"/>
        <v>142.04545454545453</v>
      </c>
      <c r="W190" s="65">
        <f t="shared" si="110"/>
        <v>142.04545454545453</v>
      </c>
      <c r="X190" s="65">
        <f t="shared" si="111"/>
        <v>142.04545454545453</v>
      </c>
      <c r="Y190" s="59">
        <v>5000000</v>
      </c>
      <c r="Z190" s="61">
        <f t="shared" si="112"/>
        <v>2816000.0000000005</v>
      </c>
      <c r="AA190" s="61">
        <f t="shared" si="113"/>
        <v>2112000</v>
      </c>
      <c r="AB190" s="65">
        <f t="shared" si="114"/>
        <v>142.04545454545453</v>
      </c>
      <c r="AC190" s="65">
        <f t="shared" si="115"/>
        <v>100</v>
      </c>
      <c r="AD190" s="65">
        <f t="shared" si="116"/>
        <v>100</v>
      </c>
      <c r="AE190" s="89"/>
      <c r="AF190" s="89"/>
      <c r="AG190" s="89"/>
      <c r="AH190" s="65"/>
      <c r="AI190" s="65" t="e">
        <f>#REF!/P190*100</f>
        <v>#REF!</v>
      </c>
      <c r="AJ190" s="65"/>
      <c r="AK190" s="65"/>
      <c r="AL190" s="65"/>
      <c r="AM190" s="65">
        <v>5000000</v>
      </c>
      <c r="AN190" s="117">
        <f t="shared" si="117"/>
        <v>2000000</v>
      </c>
      <c r="AO190" s="117">
        <f t="shared" si="118"/>
        <v>1500000</v>
      </c>
      <c r="AP190" s="78">
        <f t="shared" si="126"/>
        <v>142.04545454545453</v>
      </c>
      <c r="AQ190" s="78">
        <f t="shared" si="127"/>
        <v>71.02272727272727</v>
      </c>
      <c r="AR190" s="78">
        <f t="shared" si="128"/>
        <v>71.02272727272727</v>
      </c>
      <c r="AS190" s="3" t="s">
        <v>323</v>
      </c>
      <c r="AT190" s="3" t="s">
        <v>845</v>
      </c>
      <c r="AU190" s="2"/>
      <c r="AV190" s="2" t="s">
        <v>406</v>
      </c>
      <c r="AW190" s="90"/>
      <c r="AX190" s="141">
        <f t="shared" si="90"/>
        <v>0</v>
      </c>
      <c r="AY190" s="144">
        <f t="shared" si="88"/>
        <v>0.8</v>
      </c>
      <c r="AZ190" s="144">
        <f t="shared" si="89"/>
        <v>0.5999999999999999</v>
      </c>
      <c r="BA190" s="90"/>
      <c r="BB190" s="141">
        <f t="shared" si="91"/>
        <v>-816000.0000000005</v>
      </c>
      <c r="BC190" s="141">
        <f t="shared" si="92"/>
        <v>-612000</v>
      </c>
      <c r="BD190" s="90"/>
    </row>
    <row r="191" spans="1:56" ht="26.25" customHeight="1">
      <c r="A191" s="3">
        <v>130</v>
      </c>
      <c r="B191" s="57" t="s">
        <v>1057</v>
      </c>
      <c r="C191" s="57" t="s">
        <v>790</v>
      </c>
      <c r="D191" s="57" t="s">
        <v>3</v>
      </c>
      <c r="E191" s="57" t="s">
        <v>173</v>
      </c>
      <c r="F191" s="56">
        <v>3520000.0000000005</v>
      </c>
      <c r="G191" s="56">
        <f t="shared" si="120"/>
        <v>2816000.0000000005</v>
      </c>
      <c r="H191" s="56">
        <f t="shared" si="121"/>
        <v>2112000</v>
      </c>
      <c r="I191" s="56" t="s">
        <v>391</v>
      </c>
      <c r="J191" s="2"/>
      <c r="K191" s="2"/>
      <c r="L191" s="2"/>
      <c r="M191" s="16">
        <v>7000000</v>
      </c>
      <c r="N191" s="2" t="s">
        <v>3</v>
      </c>
      <c r="O191" s="2" t="s">
        <v>173</v>
      </c>
      <c r="P191" s="59">
        <v>3520000.0000000005</v>
      </c>
      <c r="Q191" s="59">
        <f t="shared" si="122"/>
        <v>2816000.0000000005</v>
      </c>
      <c r="R191" s="59">
        <f t="shared" si="123"/>
        <v>2112000</v>
      </c>
      <c r="S191" s="59">
        <v>5000000</v>
      </c>
      <c r="T191" s="59">
        <f t="shared" si="124"/>
        <v>4000000</v>
      </c>
      <c r="U191" s="59">
        <f t="shared" si="125"/>
        <v>3000000</v>
      </c>
      <c r="V191" s="65">
        <f t="shared" si="109"/>
        <v>142.04545454545453</v>
      </c>
      <c r="W191" s="65">
        <f t="shared" si="110"/>
        <v>142.04545454545453</v>
      </c>
      <c r="X191" s="65">
        <f t="shared" si="111"/>
        <v>142.04545454545453</v>
      </c>
      <c r="Y191" s="59">
        <v>5000000</v>
      </c>
      <c r="Z191" s="61">
        <f t="shared" si="112"/>
        <v>2816000.0000000005</v>
      </c>
      <c r="AA191" s="61">
        <f t="shared" si="113"/>
        <v>2112000</v>
      </c>
      <c r="AB191" s="65">
        <f t="shared" si="114"/>
        <v>142.04545454545453</v>
      </c>
      <c r="AC191" s="65">
        <f t="shared" si="115"/>
        <v>100</v>
      </c>
      <c r="AD191" s="65">
        <f t="shared" si="116"/>
        <v>100</v>
      </c>
      <c r="AE191" s="65"/>
      <c r="AF191" s="65"/>
      <c r="AG191" s="65"/>
      <c r="AH191" s="65"/>
      <c r="AI191" s="65" t="e">
        <f>#REF!/P191*100</f>
        <v>#REF!</v>
      </c>
      <c r="AJ191" s="65"/>
      <c r="AK191" s="65"/>
      <c r="AL191" s="65"/>
      <c r="AM191" s="65">
        <v>5000000</v>
      </c>
      <c r="AN191" s="117">
        <f t="shared" si="117"/>
        <v>2000000</v>
      </c>
      <c r="AO191" s="117">
        <f t="shared" si="118"/>
        <v>1500000</v>
      </c>
      <c r="AP191" s="78">
        <f t="shared" si="126"/>
        <v>142.04545454545453</v>
      </c>
      <c r="AQ191" s="78">
        <f t="shared" si="127"/>
        <v>71.02272727272727</v>
      </c>
      <c r="AR191" s="78">
        <f t="shared" si="128"/>
        <v>71.02272727272727</v>
      </c>
      <c r="AS191" s="3" t="s">
        <v>323</v>
      </c>
      <c r="AT191" s="3" t="s">
        <v>845</v>
      </c>
      <c r="AU191" s="2"/>
      <c r="AV191" s="2" t="s">
        <v>406</v>
      </c>
      <c r="AW191" s="4"/>
      <c r="AX191" s="141">
        <f t="shared" si="90"/>
        <v>0</v>
      </c>
      <c r="AY191" s="144">
        <f t="shared" si="88"/>
        <v>0.8</v>
      </c>
      <c r="AZ191" s="144">
        <f t="shared" si="89"/>
        <v>0.5999999999999999</v>
      </c>
      <c r="BA191" s="4"/>
      <c r="BB191" s="141">
        <f t="shared" si="91"/>
        <v>-816000.0000000005</v>
      </c>
      <c r="BC191" s="141">
        <f t="shared" si="92"/>
        <v>-612000</v>
      </c>
      <c r="BD191" s="4"/>
    </row>
    <row r="192" spans="1:56" ht="28.5" customHeight="1">
      <c r="A192" s="3">
        <v>131</v>
      </c>
      <c r="B192" s="3"/>
      <c r="C192" s="3"/>
      <c r="D192" s="57"/>
      <c r="E192" s="57"/>
      <c r="F192" s="56"/>
      <c r="G192" s="56"/>
      <c r="H192" s="56"/>
      <c r="I192" s="56"/>
      <c r="J192" s="2"/>
      <c r="K192" s="2"/>
      <c r="L192" s="2"/>
      <c r="M192" s="16"/>
      <c r="N192" s="171" t="s">
        <v>441</v>
      </c>
      <c r="O192" s="57" t="s">
        <v>442</v>
      </c>
      <c r="P192" s="59"/>
      <c r="Q192" s="59"/>
      <c r="R192" s="59"/>
      <c r="S192" s="59">
        <v>1000000</v>
      </c>
      <c r="T192" s="65">
        <f>S192*0.8</f>
        <v>800000</v>
      </c>
      <c r="U192" s="65">
        <f>S192*0.6</f>
        <v>600000</v>
      </c>
      <c r="V192" s="65"/>
      <c r="W192" s="65"/>
      <c r="X192" s="65"/>
      <c r="Y192" s="59">
        <v>1000000</v>
      </c>
      <c r="Z192" s="65">
        <f>Y192*0.8</f>
        <v>800000</v>
      </c>
      <c r="AA192" s="65">
        <f>Y192*0.6</f>
        <v>600000</v>
      </c>
      <c r="AB192" s="65"/>
      <c r="AC192" s="65"/>
      <c r="AD192" s="65"/>
      <c r="AE192" s="65"/>
      <c r="AF192" s="65"/>
      <c r="AG192" s="65"/>
      <c r="AH192" s="65"/>
      <c r="AI192" s="65"/>
      <c r="AJ192" s="65"/>
      <c r="AK192" s="65"/>
      <c r="AL192" s="65"/>
      <c r="AM192" s="65">
        <v>1000000</v>
      </c>
      <c r="AN192" s="117">
        <f t="shared" si="117"/>
        <v>400000</v>
      </c>
      <c r="AO192" s="117">
        <f t="shared" si="118"/>
        <v>300000</v>
      </c>
      <c r="AP192" s="119" t="s">
        <v>895</v>
      </c>
      <c r="AQ192" s="78"/>
      <c r="AR192" s="78"/>
      <c r="AS192" s="3" t="s">
        <v>324</v>
      </c>
      <c r="AT192" s="3" t="s">
        <v>835</v>
      </c>
      <c r="AU192" s="2"/>
      <c r="AV192" s="2"/>
      <c r="AW192" s="4"/>
      <c r="AX192" s="141">
        <f t="shared" si="90"/>
        <v>0</v>
      </c>
      <c r="AY192" s="144" t="e">
        <f t="shared" si="88"/>
        <v>#DIV/0!</v>
      </c>
      <c r="AZ192" s="144" t="e">
        <f t="shared" si="89"/>
        <v>#DIV/0!</v>
      </c>
      <c r="BA192" s="4"/>
      <c r="BB192" s="141">
        <f t="shared" si="91"/>
        <v>400000</v>
      </c>
      <c r="BC192" s="141">
        <f t="shared" si="92"/>
        <v>300000</v>
      </c>
      <c r="BD192" s="4"/>
    </row>
    <row r="193" spans="1:56" ht="18.75" customHeight="1">
      <c r="A193" s="3">
        <v>132</v>
      </c>
      <c r="B193" s="3"/>
      <c r="C193" s="3"/>
      <c r="D193" s="57"/>
      <c r="E193" s="57"/>
      <c r="F193" s="56"/>
      <c r="G193" s="56"/>
      <c r="H193" s="56"/>
      <c r="I193" s="56"/>
      <c r="J193" s="2"/>
      <c r="K193" s="2"/>
      <c r="L193" s="2"/>
      <c r="M193" s="16"/>
      <c r="N193" s="171"/>
      <c r="O193" s="57" t="s">
        <v>443</v>
      </c>
      <c r="P193" s="59"/>
      <c r="Q193" s="59"/>
      <c r="R193" s="59"/>
      <c r="S193" s="59">
        <v>500000</v>
      </c>
      <c r="T193" s="65">
        <f>S193*0.8</f>
        <v>400000</v>
      </c>
      <c r="U193" s="65">
        <f>S193*0.6</f>
        <v>300000</v>
      </c>
      <c r="V193" s="65"/>
      <c r="W193" s="65"/>
      <c r="X193" s="65"/>
      <c r="Y193" s="59">
        <v>500000</v>
      </c>
      <c r="Z193" s="65">
        <f>Y193*0.8</f>
        <v>400000</v>
      </c>
      <c r="AA193" s="65">
        <f>Y193*0.6</f>
        <v>300000</v>
      </c>
      <c r="AB193" s="65"/>
      <c r="AC193" s="65"/>
      <c r="AD193" s="65"/>
      <c r="AE193" s="65"/>
      <c r="AF193" s="65"/>
      <c r="AG193" s="65"/>
      <c r="AH193" s="65"/>
      <c r="AI193" s="65"/>
      <c r="AJ193" s="65"/>
      <c r="AK193" s="65"/>
      <c r="AL193" s="65"/>
      <c r="AM193" s="65">
        <v>400000</v>
      </c>
      <c r="AN193" s="117">
        <f t="shared" si="117"/>
        <v>160000</v>
      </c>
      <c r="AO193" s="117">
        <f t="shared" si="118"/>
        <v>120000</v>
      </c>
      <c r="AP193" s="119" t="s">
        <v>895</v>
      </c>
      <c r="AQ193" s="78"/>
      <c r="AR193" s="78"/>
      <c r="AS193" s="3" t="s">
        <v>324</v>
      </c>
      <c r="AT193" s="3" t="s">
        <v>835</v>
      </c>
      <c r="AU193" s="2"/>
      <c r="AV193" s="2"/>
      <c r="AW193" s="4"/>
      <c r="AX193" s="141">
        <f t="shared" si="90"/>
        <v>0</v>
      </c>
      <c r="AY193" s="144" t="e">
        <f t="shared" si="88"/>
        <v>#DIV/0!</v>
      </c>
      <c r="AZ193" s="144" t="e">
        <f t="shared" si="89"/>
        <v>#DIV/0!</v>
      </c>
      <c r="BA193" s="4"/>
      <c r="BB193" s="141">
        <f t="shared" si="91"/>
        <v>160000</v>
      </c>
      <c r="BC193" s="141">
        <f t="shared" si="92"/>
        <v>120000</v>
      </c>
      <c r="BD193" s="4"/>
    </row>
    <row r="194" spans="1:56" ht="21.75" customHeight="1">
      <c r="A194" s="93" t="s">
        <v>7</v>
      </c>
      <c r="B194" s="93"/>
      <c r="C194" s="93"/>
      <c r="D194" s="94" t="s">
        <v>8</v>
      </c>
      <c r="E194" s="57"/>
      <c r="F194" s="68"/>
      <c r="G194" s="65"/>
      <c r="H194" s="65"/>
      <c r="I194" s="65"/>
      <c r="J194" s="2"/>
      <c r="K194" s="2"/>
      <c r="L194" s="2"/>
      <c r="M194" s="16"/>
      <c r="N194" s="91" t="s">
        <v>8</v>
      </c>
      <c r="O194" s="2"/>
      <c r="P194" s="68"/>
      <c r="Q194" s="65"/>
      <c r="R194" s="65"/>
      <c r="S194" s="68"/>
      <c r="T194" s="65"/>
      <c r="U194" s="65"/>
      <c r="V194" s="65"/>
      <c r="W194" s="65"/>
      <c r="X194" s="65"/>
      <c r="Y194" s="68"/>
      <c r="Z194" s="65"/>
      <c r="AA194" s="65"/>
      <c r="AB194" s="65"/>
      <c r="AC194" s="65"/>
      <c r="AD194" s="65"/>
      <c r="AE194" s="65"/>
      <c r="AF194" s="65"/>
      <c r="AG194" s="65"/>
      <c r="AH194" s="65"/>
      <c r="AI194" s="65"/>
      <c r="AJ194" s="65"/>
      <c r="AK194" s="65"/>
      <c r="AL194" s="65"/>
      <c r="AM194" s="65"/>
      <c r="AN194" s="65"/>
      <c r="AO194" s="65"/>
      <c r="AP194" s="78"/>
      <c r="AQ194" s="78"/>
      <c r="AR194" s="78"/>
      <c r="AS194" s="3"/>
      <c r="AT194" s="3"/>
      <c r="AU194" s="2"/>
      <c r="AV194" s="2"/>
      <c r="AW194" s="4"/>
      <c r="AX194" s="141">
        <f t="shared" si="90"/>
        <v>0</v>
      </c>
      <c r="AY194" s="144" t="e">
        <f t="shared" si="88"/>
        <v>#DIV/0!</v>
      </c>
      <c r="AZ194" s="144" t="e">
        <f t="shared" si="89"/>
        <v>#DIV/0!</v>
      </c>
      <c r="BA194" s="4"/>
      <c r="BB194" s="141">
        <f t="shared" si="91"/>
        <v>0</v>
      </c>
      <c r="BC194" s="141">
        <f t="shared" si="92"/>
        <v>0</v>
      </c>
      <c r="BD194" s="4"/>
    </row>
    <row r="195" spans="1:56" s="10" customFormat="1" ht="27" customHeight="1">
      <c r="A195" s="3">
        <v>133</v>
      </c>
      <c r="B195" s="57" t="s">
        <v>1058</v>
      </c>
      <c r="C195" s="57" t="s">
        <v>792</v>
      </c>
      <c r="D195" s="3"/>
      <c r="E195" s="2" t="s">
        <v>100</v>
      </c>
      <c r="F195" s="64">
        <v>162000</v>
      </c>
      <c r="G195" s="76">
        <v>130000</v>
      </c>
      <c r="H195" s="76">
        <v>97000</v>
      </c>
      <c r="I195" s="76" t="s">
        <v>391</v>
      </c>
      <c r="J195" s="77"/>
      <c r="K195" s="77"/>
      <c r="L195" s="77"/>
      <c r="M195" s="16">
        <v>400000</v>
      </c>
      <c r="N195" s="2"/>
      <c r="O195" s="2" t="s">
        <v>100</v>
      </c>
      <c r="P195" s="61">
        <v>162000</v>
      </c>
      <c r="Q195" s="65">
        <v>130000</v>
      </c>
      <c r="R195" s="65">
        <v>97000</v>
      </c>
      <c r="S195" s="61">
        <v>250000</v>
      </c>
      <c r="T195" s="59">
        <f t="shared" si="124"/>
        <v>200000</v>
      </c>
      <c r="U195" s="59">
        <f t="shared" si="125"/>
        <v>150000</v>
      </c>
      <c r="V195" s="65">
        <f>S195/P195*100</f>
        <v>154.320987654321</v>
      </c>
      <c r="W195" s="65">
        <f>T195/Q195*100</f>
        <v>153.84615384615387</v>
      </c>
      <c r="X195" s="65">
        <f>U195/R195*100</f>
        <v>154.63917525773198</v>
      </c>
      <c r="Y195" s="61">
        <v>250000</v>
      </c>
      <c r="Z195" s="61">
        <f>Q195</f>
        <v>130000</v>
      </c>
      <c r="AA195" s="61">
        <f>R195</f>
        <v>97000</v>
      </c>
      <c r="AB195" s="65">
        <f>Y195/P195*100</f>
        <v>154.320987654321</v>
      </c>
      <c r="AC195" s="65">
        <f>Z195/Q195*100</f>
        <v>100</v>
      </c>
      <c r="AD195" s="65">
        <f>AA195/R195*100</f>
        <v>100</v>
      </c>
      <c r="AE195" s="65">
        <v>1.75</v>
      </c>
      <c r="AF195" s="65"/>
      <c r="AG195" s="89">
        <f>AE195*P195</f>
        <v>283500</v>
      </c>
      <c r="AH195" s="65"/>
      <c r="AI195" s="65" t="e">
        <f>#REF!/P195*100</f>
        <v>#REF!</v>
      </c>
      <c r="AJ195" s="65"/>
      <c r="AK195" s="65">
        <f>AG195/P195*100</f>
        <v>175</v>
      </c>
      <c r="AL195" s="65"/>
      <c r="AM195" s="65">
        <v>200000</v>
      </c>
      <c r="AN195" s="117">
        <f>ROUND(AM195*40%,-3)</f>
        <v>80000</v>
      </c>
      <c r="AO195" s="117">
        <f>ROUND(AM195*30%,-3)</f>
        <v>60000</v>
      </c>
      <c r="AP195" s="78">
        <f>AM195/P195*100</f>
        <v>123.45679012345678</v>
      </c>
      <c r="AQ195" s="78">
        <f>AN195/Q195*100</f>
        <v>61.53846153846154</v>
      </c>
      <c r="AR195" s="78">
        <f>AO195/R195*100</f>
        <v>61.855670103092784</v>
      </c>
      <c r="AS195" s="3" t="s">
        <v>323</v>
      </c>
      <c r="AT195" s="3" t="s">
        <v>845</v>
      </c>
      <c r="AU195" s="57"/>
      <c r="AV195" s="2" t="s">
        <v>405</v>
      </c>
      <c r="AW195" s="57" t="s">
        <v>379</v>
      </c>
      <c r="AX195" s="141">
        <f t="shared" si="90"/>
        <v>0</v>
      </c>
      <c r="AY195" s="144">
        <f t="shared" si="88"/>
        <v>0.8024691358024691</v>
      </c>
      <c r="AZ195" s="144">
        <f t="shared" si="89"/>
        <v>0.5987654320987654</v>
      </c>
      <c r="BA195" s="90"/>
      <c r="BB195" s="141">
        <f t="shared" si="91"/>
        <v>-50000</v>
      </c>
      <c r="BC195" s="141">
        <f t="shared" si="92"/>
        <v>-37000</v>
      </c>
      <c r="BD195" s="90"/>
    </row>
    <row r="196" spans="1:56" ht="21" customHeight="1">
      <c r="A196" s="6">
        <v>16</v>
      </c>
      <c r="B196" s="6"/>
      <c r="C196" s="6"/>
      <c r="D196" s="52" t="s">
        <v>217</v>
      </c>
      <c r="E196" s="52"/>
      <c r="F196" s="65"/>
      <c r="G196" s="65"/>
      <c r="H196" s="65"/>
      <c r="I196" s="65"/>
      <c r="J196" s="2"/>
      <c r="K196" s="2"/>
      <c r="L196" s="2"/>
      <c r="M196" s="16"/>
      <c r="N196" s="161" t="s">
        <v>217</v>
      </c>
      <c r="O196" s="161"/>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78"/>
      <c r="AQ196" s="78"/>
      <c r="AR196" s="78"/>
      <c r="AS196" s="3"/>
      <c r="AT196" s="3"/>
      <c r="AU196" s="2"/>
      <c r="AV196" s="2"/>
      <c r="AW196" s="4"/>
      <c r="AX196" s="141">
        <f t="shared" si="90"/>
        <v>0</v>
      </c>
      <c r="AY196" s="144" t="e">
        <f t="shared" si="88"/>
        <v>#DIV/0!</v>
      </c>
      <c r="AZ196" s="144" t="e">
        <f t="shared" si="89"/>
        <v>#DIV/0!</v>
      </c>
      <c r="BA196" s="4"/>
      <c r="BB196" s="141">
        <f t="shared" si="91"/>
        <v>0</v>
      </c>
      <c r="BC196" s="141">
        <f t="shared" si="92"/>
        <v>0</v>
      </c>
      <c r="BD196" s="4"/>
    </row>
    <row r="197" spans="1:56" ht="15" customHeight="1">
      <c r="A197" s="93" t="s">
        <v>5</v>
      </c>
      <c r="B197" s="93"/>
      <c r="C197" s="93"/>
      <c r="D197" s="94" t="s">
        <v>8</v>
      </c>
      <c r="E197" s="57"/>
      <c r="F197" s="68"/>
      <c r="G197" s="65"/>
      <c r="H197" s="65"/>
      <c r="I197" s="65"/>
      <c r="J197" s="2"/>
      <c r="K197" s="2"/>
      <c r="L197" s="2"/>
      <c r="M197" s="16"/>
      <c r="N197" s="91" t="s">
        <v>8</v>
      </c>
      <c r="O197" s="2"/>
      <c r="P197" s="68"/>
      <c r="Q197" s="65"/>
      <c r="R197" s="65"/>
      <c r="S197" s="68"/>
      <c r="T197" s="65"/>
      <c r="U197" s="65"/>
      <c r="V197" s="65"/>
      <c r="W197" s="65"/>
      <c r="X197" s="65"/>
      <c r="Y197" s="68"/>
      <c r="Z197" s="65"/>
      <c r="AA197" s="65"/>
      <c r="AB197" s="65"/>
      <c r="AC197" s="65"/>
      <c r="AD197" s="65"/>
      <c r="AE197" s="65"/>
      <c r="AF197" s="65"/>
      <c r="AG197" s="65"/>
      <c r="AH197" s="65"/>
      <c r="AI197" s="65"/>
      <c r="AJ197" s="65"/>
      <c r="AK197" s="65"/>
      <c r="AL197" s="65"/>
      <c r="AM197" s="65"/>
      <c r="AN197" s="65"/>
      <c r="AO197" s="65"/>
      <c r="AP197" s="78"/>
      <c r="AQ197" s="78"/>
      <c r="AR197" s="78"/>
      <c r="AS197" s="3"/>
      <c r="AT197" s="3"/>
      <c r="AU197" s="2"/>
      <c r="AV197" s="2"/>
      <c r="AW197" s="4"/>
      <c r="AX197" s="141">
        <f t="shared" si="90"/>
        <v>0</v>
      </c>
      <c r="AY197" s="144" t="e">
        <f t="shared" si="88"/>
        <v>#DIV/0!</v>
      </c>
      <c r="AZ197" s="144" t="e">
        <f t="shared" si="89"/>
        <v>#DIV/0!</v>
      </c>
      <c r="BA197" s="4"/>
      <c r="BB197" s="141">
        <f t="shared" si="91"/>
        <v>0</v>
      </c>
      <c r="BC197" s="141">
        <f t="shared" si="92"/>
        <v>0</v>
      </c>
      <c r="BD197" s="4"/>
    </row>
    <row r="198" spans="1:56" s="10" customFormat="1" ht="28.5" customHeight="1">
      <c r="A198" s="3"/>
      <c r="B198" s="57" t="s">
        <v>1059</v>
      </c>
      <c r="C198" s="57" t="s">
        <v>791</v>
      </c>
      <c r="D198" s="3"/>
      <c r="E198" s="2" t="s">
        <v>68</v>
      </c>
      <c r="F198" s="64">
        <v>149000</v>
      </c>
      <c r="G198" s="76">
        <v>119000</v>
      </c>
      <c r="H198" s="76">
        <v>89000</v>
      </c>
      <c r="I198" s="76" t="s">
        <v>391</v>
      </c>
      <c r="J198" s="77"/>
      <c r="K198" s="77"/>
      <c r="L198" s="77"/>
      <c r="M198" s="16"/>
      <c r="N198" s="2"/>
      <c r="O198" s="2" t="s">
        <v>494</v>
      </c>
      <c r="P198" s="61">
        <v>149000</v>
      </c>
      <c r="Q198" s="65">
        <v>119000</v>
      </c>
      <c r="R198" s="65">
        <v>89000</v>
      </c>
      <c r="S198" s="61"/>
      <c r="T198" s="65"/>
      <c r="U198" s="65"/>
      <c r="V198" s="65"/>
      <c r="W198" s="65"/>
      <c r="X198" s="65"/>
      <c r="Y198" s="61"/>
      <c r="Z198" s="61">
        <f>Q198</f>
        <v>119000</v>
      </c>
      <c r="AA198" s="61">
        <f>R198</f>
        <v>89000</v>
      </c>
      <c r="AB198" s="65"/>
      <c r="AC198" s="65"/>
      <c r="AD198" s="65"/>
      <c r="AE198" s="89"/>
      <c r="AF198" s="89"/>
      <c r="AG198" s="89"/>
      <c r="AH198" s="65"/>
      <c r="AI198" s="65" t="e">
        <f>#REF!/P198*100</f>
        <v>#REF!</v>
      </c>
      <c r="AJ198" s="65"/>
      <c r="AK198" s="65"/>
      <c r="AL198" s="65"/>
      <c r="AM198" s="65"/>
      <c r="AN198" s="65"/>
      <c r="AO198" s="65"/>
      <c r="AP198" s="78"/>
      <c r="AQ198" s="78"/>
      <c r="AR198" s="78"/>
      <c r="AS198" s="159" t="s">
        <v>628</v>
      </c>
      <c r="AT198" s="159" t="s">
        <v>836</v>
      </c>
      <c r="AU198" s="2"/>
      <c r="AV198" s="2"/>
      <c r="AW198" s="90"/>
      <c r="AX198" s="141">
        <f t="shared" si="90"/>
        <v>0</v>
      </c>
      <c r="AY198" s="144">
        <f t="shared" si="88"/>
        <v>0.7986577181208053</v>
      </c>
      <c r="AZ198" s="144">
        <f t="shared" si="89"/>
        <v>0.5973154362416108</v>
      </c>
      <c r="BA198" s="90"/>
      <c r="BB198" s="141">
        <f t="shared" si="91"/>
        <v>-119000</v>
      </c>
      <c r="BC198" s="141">
        <f t="shared" si="92"/>
        <v>-89000</v>
      </c>
      <c r="BD198" s="90"/>
    </row>
    <row r="199" spans="1:56" s="10" customFormat="1" ht="21.75" customHeight="1">
      <c r="A199" s="3">
        <v>134</v>
      </c>
      <c r="B199" s="3"/>
      <c r="C199" s="3"/>
      <c r="D199" s="3"/>
      <c r="E199" s="2"/>
      <c r="F199" s="64"/>
      <c r="G199" s="76"/>
      <c r="H199" s="76"/>
      <c r="I199" s="76"/>
      <c r="J199" s="77"/>
      <c r="K199" s="77"/>
      <c r="L199" s="77"/>
      <c r="M199" s="16"/>
      <c r="N199" s="2"/>
      <c r="O199" s="57" t="s">
        <v>486</v>
      </c>
      <c r="P199" s="61"/>
      <c r="Q199" s="65"/>
      <c r="R199" s="65"/>
      <c r="S199" s="61">
        <v>200000</v>
      </c>
      <c r="T199" s="59">
        <f>0.8*S199</f>
        <v>160000</v>
      </c>
      <c r="U199" s="59">
        <f>0.6*S199</f>
        <v>120000</v>
      </c>
      <c r="V199" s="65"/>
      <c r="W199" s="65"/>
      <c r="X199" s="65"/>
      <c r="Y199" s="61">
        <v>200000</v>
      </c>
      <c r="Z199" s="65">
        <f aca="true" t="shared" si="129" ref="Z199:Z205">Y199*0.8</f>
        <v>160000</v>
      </c>
      <c r="AA199" s="65">
        <f aca="true" t="shared" si="130" ref="AA199:AA205">Y199*0.6</f>
        <v>120000</v>
      </c>
      <c r="AB199" s="65"/>
      <c r="AC199" s="65"/>
      <c r="AD199" s="65"/>
      <c r="AE199" s="89"/>
      <c r="AF199" s="89"/>
      <c r="AG199" s="89"/>
      <c r="AH199" s="65"/>
      <c r="AI199" s="65"/>
      <c r="AJ199" s="65"/>
      <c r="AK199" s="65"/>
      <c r="AL199" s="65"/>
      <c r="AM199" s="65">
        <v>200000</v>
      </c>
      <c r="AN199" s="117">
        <f>ROUND(AM199*40%,-3)</f>
        <v>80000</v>
      </c>
      <c r="AO199" s="117">
        <f>ROUND(AM199*30%,-3)</f>
        <v>60000</v>
      </c>
      <c r="AP199" s="119" t="s">
        <v>894</v>
      </c>
      <c r="AQ199" s="78"/>
      <c r="AR199" s="78"/>
      <c r="AS199" s="159"/>
      <c r="AT199" s="159"/>
      <c r="AU199" s="2"/>
      <c r="AV199" s="2"/>
      <c r="AW199" s="90"/>
      <c r="AX199" s="141">
        <f t="shared" si="90"/>
        <v>0</v>
      </c>
      <c r="AY199" s="144" t="e">
        <f aca="true" t="shared" si="131" ref="AY199:AY253">Q199/P199</f>
        <v>#DIV/0!</v>
      </c>
      <c r="AZ199" s="144" t="e">
        <f aca="true" t="shared" si="132" ref="AZ199:AZ253">R199/P199</f>
        <v>#DIV/0!</v>
      </c>
      <c r="BA199" s="90"/>
      <c r="BB199" s="141">
        <f t="shared" si="91"/>
        <v>80000</v>
      </c>
      <c r="BC199" s="141">
        <f t="shared" si="92"/>
        <v>60000</v>
      </c>
      <c r="BD199" s="90"/>
    </row>
    <row r="200" spans="1:56" s="28" customFormat="1" ht="21" customHeight="1">
      <c r="A200" s="3">
        <v>135</v>
      </c>
      <c r="B200" s="3"/>
      <c r="C200" s="3"/>
      <c r="D200" s="3"/>
      <c r="E200" s="2"/>
      <c r="F200" s="64"/>
      <c r="G200" s="76"/>
      <c r="H200" s="76"/>
      <c r="I200" s="76"/>
      <c r="J200" s="77"/>
      <c r="K200" s="77"/>
      <c r="L200" s="77"/>
      <c r="M200" s="16"/>
      <c r="N200" s="171" t="s">
        <v>495</v>
      </c>
      <c r="O200" s="57" t="s">
        <v>444</v>
      </c>
      <c r="P200" s="61"/>
      <c r="Q200" s="65"/>
      <c r="R200" s="65"/>
      <c r="S200" s="61">
        <v>250000</v>
      </c>
      <c r="T200" s="59">
        <f>0.8*S200</f>
        <v>200000</v>
      </c>
      <c r="U200" s="59">
        <f>0.6*S200</f>
        <v>150000</v>
      </c>
      <c r="V200" s="65"/>
      <c r="W200" s="65"/>
      <c r="X200" s="65"/>
      <c r="Y200" s="61">
        <v>250000</v>
      </c>
      <c r="Z200" s="65">
        <f t="shared" si="129"/>
        <v>200000</v>
      </c>
      <c r="AA200" s="65">
        <f t="shared" si="130"/>
        <v>150000</v>
      </c>
      <c r="AB200" s="65"/>
      <c r="AC200" s="65"/>
      <c r="AD200" s="65"/>
      <c r="AE200" s="89"/>
      <c r="AF200" s="89"/>
      <c r="AG200" s="89"/>
      <c r="AH200" s="65"/>
      <c r="AI200" s="65"/>
      <c r="AJ200" s="65"/>
      <c r="AK200" s="65"/>
      <c r="AL200" s="65"/>
      <c r="AM200" s="65">
        <v>250000</v>
      </c>
      <c r="AN200" s="117">
        <f>ROUND(AM200*40%,-3)</f>
        <v>100000</v>
      </c>
      <c r="AO200" s="117">
        <f>ROUND(AM200*30%,-3)</f>
        <v>75000</v>
      </c>
      <c r="AP200" s="119" t="s">
        <v>894</v>
      </c>
      <c r="AQ200" s="78"/>
      <c r="AR200" s="78"/>
      <c r="AS200" s="159"/>
      <c r="AT200" s="159"/>
      <c r="AU200" s="2"/>
      <c r="AV200" s="2"/>
      <c r="AW200" s="90"/>
      <c r="AX200" s="141">
        <f t="shared" si="90"/>
        <v>0</v>
      </c>
      <c r="AY200" s="144" t="e">
        <f t="shared" si="131"/>
        <v>#DIV/0!</v>
      </c>
      <c r="AZ200" s="144" t="e">
        <f t="shared" si="132"/>
        <v>#DIV/0!</v>
      </c>
      <c r="BA200" s="145"/>
      <c r="BB200" s="141">
        <f t="shared" si="91"/>
        <v>100000</v>
      </c>
      <c r="BC200" s="141">
        <f t="shared" si="92"/>
        <v>75000</v>
      </c>
      <c r="BD200" s="145"/>
    </row>
    <row r="201" spans="1:56" s="28" customFormat="1" ht="35.25" customHeight="1">
      <c r="A201" s="3">
        <v>136</v>
      </c>
      <c r="B201" s="3"/>
      <c r="C201" s="3"/>
      <c r="D201" s="3"/>
      <c r="E201" s="2"/>
      <c r="F201" s="64"/>
      <c r="G201" s="76"/>
      <c r="H201" s="76"/>
      <c r="I201" s="76"/>
      <c r="J201" s="77"/>
      <c r="K201" s="77"/>
      <c r="L201" s="77"/>
      <c r="M201" s="16"/>
      <c r="N201" s="171"/>
      <c r="O201" s="57" t="s">
        <v>485</v>
      </c>
      <c r="P201" s="61"/>
      <c r="Q201" s="65"/>
      <c r="R201" s="65"/>
      <c r="S201" s="61">
        <v>250000</v>
      </c>
      <c r="T201" s="59">
        <f>0.8*S201</f>
        <v>200000</v>
      </c>
      <c r="U201" s="59">
        <f>0.6*S201</f>
        <v>150000</v>
      </c>
      <c r="V201" s="65"/>
      <c r="W201" s="65"/>
      <c r="X201" s="65"/>
      <c r="Y201" s="61">
        <v>250000</v>
      </c>
      <c r="Z201" s="65">
        <f t="shared" si="129"/>
        <v>200000</v>
      </c>
      <c r="AA201" s="65">
        <f t="shared" si="130"/>
        <v>150000</v>
      </c>
      <c r="AB201" s="65"/>
      <c r="AC201" s="65"/>
      <c r="AD201" s="65"/>
      <c r="AE201" s="89"/>
      <c r="AF201" s="89"/>
      <c r="AG201" s="89"/>
      <c r="AH201" s="65"/>
      <c r="AI201" s="65"/>
      <c r="AJ201" s="65"/>
      <c r="AK201" s="65"/>
      <c r="AL201" s="65"/>
      <c r="AM201" s="65">
        <v>250000</v>
      </c>
      <c r="AN201" s="117">
        <f>ROUND(AM201*40%,-3)</f>
        <v>100000</v>
      </c>
      <c r="AO201" s="117">
        <f>ROUND(AM201*30%,-3)</f>
        <v>75000</v>
      </c>
      <c r="AP201" s="119" t="s">
        <v>894</v>
      </c>
      <c r="AQ201" s="78"/>
      <c r="AR201" s="78"/>
      <c r="AS201" s="159"/>
      <c r="AT201" s="159"/>
      <c r="AU201" s="2"/>
      <c r="AV201" s="2"/>
      <c r="AW201" s="90"/>
      <c r="AX201" s="141">
        <f aca="true" t="shared" si="133" ref="AX201:AX253">Y201-S201</f>
        <v>0</v>
      </c>
      <c r="AY201" s="144" t="e">
        <f t="shared" si="131"/>
        <v>#DIV/0!</v>
      </c>
      <c r="AZ201" s="144" t="e">
        <f t="shared" si="132"/>
        <v>#DIV/0!</v>
      </c>
      <c r="BA201" s="145"/>
      <c r="BB201" s="141">
        <f t="shared" si="91"/>
        <v>100000</v>
      </c>
      <c r="BC201" s="141">
        <f t="shared" si="92"/>
        <v>75000</v>
      </c>
      <c r="BD201" s="145"/>
    </row>
    <row r="202" spans="1:56" s="28" customFormat="1" ht="24.75" customHeight="1">
      <c r="A202" s="3">
        <v>137</v>
      </c>
      <c r="B202" s="3"/>
      <c r="C202" s="3"/>
      <c r="D202" s="3"/>
      <c r="E202" s="2"/>
      <c r="F202" s="64"/>
      <c r="G202" s="76"/>
      <c r="H202" s="76"/>
      <c r="I202" s="76"/>
      <c r="J202" s="77"/>
      <c r="K202" s="77"/>
      <c r="L202" s="77"/>
      <c r="M202" s="16"/>
      <c r="N202" s="2"/>
      <c r="O202" s="2" t="s">
        <v>100</v>
      </c>
      <c r="P202" s="61"/>
      <c r="Q202" s="65"/>
      <c r="R202" s="65"/>
      <c r="S202" s="61">
        <v>160000</v>
      </c>
      <c r="T202" s="59">
        <f>0.8*S202</f>
        <v>128000</v>
      </c>
      <c r="U202" s="59">
        <f>0.6*S202</f>
        <v>96000</v>
      </c>
      <c r="V202" s="65"/>
      <c r="W202" s="65"/>
      <c r="X202" s="65"/>
      <c r="Y202" s="61">
        <v>160000</v>
      </c>
      <c r="Z202" s="65">
        <f t="shared" si="129"/>
        <v>128000</v>
      </c>
      <c r="AA202" s="65">
        <f t="shared" si="130"/>
        <v>96000</v>
      </c>
      <c r="AB202" s="65"/>
      <c r="AC202" s="65"/>
      <c r="AD202" s="65"/>
      <c r="AE202" s="89"/>
      <c r="AF202" s="89"/>
      <c r="AG202" s="89"/>
      <c r="AH202" s="65"/>
      <c r="AI202" s="65"/>
      <c r="AJ202" s="65"/>
      <c r="AK202" s="65"/>
      <c r="AL202" s="65"/>
      <c r="AM202" s="65">
        <v>150000</v>
      </c>
      <c r="AN202" s="117">
        <f>ROUND(AM202*40%,-3)</f>
        <v>60000</v>
      </c>
      <c r="AO202" s="117">
        <f>ROUND(AM202*30%,-3)</f>
        <v>45000</v>
      </c>
      <c r="AP202" s="119" t="s">
        <v>894</v>
      </c>
      <c r="AQ202" s="78"/>
      <c r="AR202" s="78"/>
      <c r="AS202" s="159"/>
      <c r="AT202" s="159"/>
      <c r="AU202" s="2"/>
      <c r="AV202" s="2"/>
      <c r="AW202" s="90"/>
      <c r="AX202" s="141">
        <f t="shared" si="133"/>
        <v>0</v>
      </c>
      <c r="AY202" s="144" t="e">
        <f t="shared" si="131"/>
        <v>#DIV/0!</v>
      </c>
      <c r="AZ202" s="144" t="e">
        <f t="shared" si="132"/>
        <v>#DIV/0!</v>
      </c>
      <c r="BA202" s="145"/>
      <c r="BB202" s="141">
        <f t="shared" si="91"/>
        <v>60000</v>
      </c>
      <c r="BC202" s="141">
        <f t="shared" si="92"/>
        <v>45000</v>
      </c>
      <c r="BD202" s="145"/>
    </row>
    <row r="203" spans="1:56" s="10" customFormat="1" ht="21.75" customHeight="1">
      <c r="A203" s="6">
        <v>17</v>
      </c>
      <c r="B203" s="6"/>
      <c r="C203" s="6"/>
      <c r="D203" s="52" t="s">
        <v>218</v>
      </c>
      <c r="E203" s="52"/>
      <c r="F203" s="65"/>
      <c r="G203" s="65"/>
      <c r="H203" s="65"/>
      <c r="I203" s="65"/>
      <c r="J203" s="77"/>
      <c r="K203" s="77"/>
      <c r="L203" s="77"/>
      <c r="M203" s="16"/>
      <c r="N203" s="161" t="s">
        <v>218</v>
      </c>
      <c r="O203" s="161"/>
      <c r="P203" s="65"/>
      <c r="Q203" s="65"/>
      <c r="R203" s="65"/>
      <c r="S203" s="65"/>
      <c r="T203" s="65"/>
      <c r="U203" s="65"/>
      <c r="V203" s="65"/>
      <c r="W203" s="65"/>
      <c r="X203" s="65"/>
      <c r="Y203" s="65"/>
      <c r="Z203" s="65"/>
      <c r="AA203" s="65"/>
      <c r="AB203" s="65"/>
      <c r="AC203" s="65"/>
      <c r="AD203" s="65"/>
      <c r="AE203" s="89"/>
      <c r="AF203" s="89"/>
      <c r="AG203" s="89"/>
      <c r="AH203" s="65"/>
      <c r="AI203" s="65"/>
      <c r="AJ203" s="65"/>
      <c r="AK203" s="65"/>
      <c r="AL203" s="65"/>
      <c r="AM203" s="65"/>
      <c r="AN203" s="65"/>
      <c r="AO203" s="65"/>
      <c r="AP203" s="78"/>
      <c r="AQ203" s="78"/>
      <c r="AR203" s="78"/>
      <c r="AS203" s="3"/>
      <c r="AT203" s="3"/>
      <c r="AU203" s="2"/>
      <c r="AV203" s="2"/>
      <c r="AW203" s="90"/>
      <c r="AX203" s="141">
        <f t="shared" si="133"/>
        <v>0</v>
      </c>
      <c r="AY203" s="144" t="e">
        <f t="shared" si="131"/>
        <v>#DIV/0!</v>
      </c>
      <c r="AZ203" s="144" t="e">
        <f t="shared" si="132"/>
        <v>#DIV/0!</v>
      </c>
      <c r="BA203" s="90"/>
      <c r="BB203" s="141">
        <f t="shared" si="91"/>
        <v>0</v>
      </c>
      <c r="BC203" s="141">
        <f t="shared" si="92"/>
        <v>0</v>
      </c>
      <c r="BD203" s="90"/>
    </row>
    <row r="204" spans="1:56" ht="20.25" customHeight="1">
      <c r="A204" s="93" t="s">
        <v>5</v>
      </c>
      <c r="B204" s="93"/>
      <c r="C204" s="93"/>
      <c r="D204" s="94" t="s">
        <v>8</v>
      </c>
      <c r="E204" s="57"/>
      <c r="F204" s="68"/>
      <c r="G204" s="65"/>
      <c r="H204" s="65"/>
      <c r="I204" s="65"/>
      <c r="J204" s="2"/>
      <c r="K204" s="2"/>
      <c r="L204" s="2"/>
      <c r="M204" s="16"/>
      <c r="N204" s="91" t="s">
        <v>8</v>
      </c>
      <c r="O204" s="2"/>
      <c r="P204" s="68"/>
      <c r="Q204" s="65"/>
      <c r="R204" s="65"/>
      <c r="S204" s="68"/>
      <c r="T204" s="65"/>
      <c r="U204" s="65"/>
      <c r="V204" s="65"/>
      <c r="W204" s="65"/>
      <c r="X204" s="65"/>
      <c r="Y204" s="68"/>
      <c r="Z204" s="65"/>
      <c r="AA204" s="65"/>
      <c r="AB204" s="65"/>
      <c r="AC204" s="65"/>
      <c r="AD204" s="65"/>
      <c r="AE204" s="65"/>
      <c r="AF204" s="65"/>
      <c r="AG204" s="65"/>
      <c r="AH204" s="65"/>
      <c r="AI204" s="65"/>
      <c r="AJ204" s="65"/>
      <c r="AK204" s="65"/>
      <c r="AL204" s="65"/>
      <c r="AM204" s="65"/>
      <c r="AN204" s="65"/>
      <c r="AO204" s="65"/>
      <c r="AP204" s="78"/>
      <c r="AQ204" s="78"/>
      <c r="AR204" s="78"/>
      <c r="AS204" s="3"/>
      <c r="AT204" s="3"/>
      <c r="AU204" s="2"/>
      <c r="AV204" s="2"/>
      <c r="AW204" s="4"/>
      <c r="AX204" s="141">
        <f t="shared" si="133"/>
        <v>0</v>
      </c>
      <c r="AY204" s="144" t="e">
        <f t="shared" si="131"/>
        <v>#DIV/0!</v>
      </c>
      <c r="AZ204" s="144" t="e">
        <f t="shared" si="132"/>
        <v>#DIV/0!</v>
      </c>
      <c r="BA204" s="4"/>
      <c r="BB204" s="141">
        <f t="shared" si="91"/>
        <v>0</v>
      </c>
      <c r="BC204" s="141">
        <f t="shared" si="92"/>
        <v>0</v>
      </c>
      <c r="BD204" s="4"/>
    </row>
    <row r="205" spans="1:56" ht="17.25" customHeight="1">
      <c r="A205" s="3">
        <v>138</v>
      </c>
      <c r="B205" s="3"/>
      <c r="C205" s="3"/>
      <c r="D205" s="94"/>
      <c r="E205" s="57"/>
      <c r="F205" s="68"/>
      <c r="G205" s="65"/>
      <c r="H205" s="65"/>
      <c r="I205" s="65"/>
      <c r="J205" s="2"/>
      <c r="K205" s="2"/>
      <c r="L205" s="2"/>
      <c r="M205" s="16"/>
      <c r="N205" s="2"/>
      <c r="O205" s="2" t="s">
        <v>487</v>
      </c>
      <c r="P205" s="68"/>
      <c r="Q205" s="65"/>
      <c r="R205" s="65"/>
      <c r="S205" s="61">
        <v>200000</v>
      </c>
      <c r="T205" s="59">
        <f>0.8*S205</f>
        <v>160000</v>
      </c>
      <c r="U205" s="59">
        <f>0.6*S205</f>
        <v>120000</v>
      </c>
      <c r="V205" s="65"/>
      <c r="W205" s="65"/>
      <c r="X205" s="65"/>
      <c r="Y205" s="61">
        <v>200000</v>
      </c>
      <c r="Z205" s="65">
        <f t="shared" si="129"/>
        <v>160000</v>
      </c>
      <c r="AA205" s="65">
        <f t="shared" si="130"/>
        <v>120000</v>
      </c>
      <c r="AB205" s="65"/>
      <c r="AC205" s="65"/>
      <c r="AD205" s="65"/>
      <c r="AE205" s="65"/>
      <c r="AF205" s="65"/>
      <c r="AG205" s="65"/>
      <c r="AH205" s="65"/>
      <c r="AI205" s="65"/>
      <c r="AJ205" s="65"/>
      <c r="AK205" s="65"/>
      <c r="AL205" s="65"/>
      <c r="AM205" s="65">
        <v>200000</v>
      </c>
      <c r="AN205" s="117">
        <f>ROUND(AM205*40%,-3)</f>
        <v>80000</v>
      </c>
      <c r="AO205" s="117">
        <f>ROUND(AM205*30%,-3)</f>
        <v>60000</v>
      </c>
      <c r="AP205" s="119" t="s">
        <v>895</v>
      </c>
      <c r="AQ205" s="78"/>
      <c r="AR205" s="78"/>
      <c r="AS205" s="3" t="s">
        <v>324</v>
      </c>
      <c r="AT205" s="3" t="s">
        <v>835</v>
      </c>
      <c r="AU205" s="2"/>
      <c r="AV205" s="2"/>
      <c r="AW205" s="4"/>
      <c r="AX205" s="141">
        <f t="shared" si="133"/>
        <v>0</v>
      </c>
      <c r="AY205" s="144" t="e">
        <f t="shared" si="131"/>
        <v>#DIV/0!</v>
      </c>
      <c r="AZ205" s="144" t="e">
        <f t="shared" si="132"/>
        <v>#DIV/0!</v>
      </c>
      <c r="BA205" s="4"/>
      <c r="BB205" s="141">
        <f t="shared" si="91"/>
        <v>80000</v>
      </c>
      <c r="BC205" s="141">
        <f t="shared" si="92"/>
        <v>60000</v>
      </c>
      <c r="BD205" s="4"/>
    </row>
    <row r="206" spans="1:56" ht="32.25" customHeight="1">
      <c r="A206" s="3">
        <v>139</v>
      </c>
      <c r="B206" s="57" t="s">
        <v>1060</v>
      </c>
      <c r="C206" s="57" t="s">
        <v>793</v>
      </c>
      <c r="D206" s="3"/>
      <c r="E206" s="2" t="s">
        <v>174</v>
      </c>
      <c r="F206" s="64">
        <v>176000</v>
      </c>
      <c r="G206" s="76">
        <v>141000</v>
      </c>
      <c r="H206" s="76">
        <v>106000</v>
      </c>
      <c r="I206" s="76" t="s">
        <v>391</v>
      </c>
      <c r="J206" s="2"/>
      <c r="K206" s="2"/>
      <c r="L206" s="2"/>
      <c r="M206" s="16"/>
      <c r="N206" s="2" t="s">
        <v>643</v>
      </c>
      <c r="O206" s="2" t="s">
        <v>174</v>
      </c>
      <c r="P206" s="61">
        <v>176000</v>
      </c>
      <c r="Q206" s="65">
        <v>141000</v>
      </c>
      <c r="R206" s="65">
        <v>106000</v>
      </c>
      <c r="S206" s="61">
        <v>500000</v>
      </c>
      <c r="T206" s="65">
        <v>141000</v>
      </c>
      <c r="U206" s="65">
        <v>106000</v>
      </c>
      <c r="V206" s="65">
        <f aca="true" t="shared" si="134" ref="V206:X207">S206/P206*100</f>
        <v>284.09090909090907</v>
      </c>
      <c r="W206" s="65">
        <f t="shared" si="134"/>
        <v>100</v>
      </c>
      <c r="X206" s="65">
        <f t="shared" si="134"/>
        <v>100</v>
      </c>
      <c r="Y206" s="61">
        <v>500000</v>
      </c>
      <c r="Z206" s="61">
        <f>Q206</f>
        <v>141000</v>
      </c>
      <c r="AA206" s="61">
        <f>R206</f>
        <v>106000</v>
      </c>
      <c r="AB206" s="65">
        <f aca="true" t="shared" si="135" ref="AB206:AD207">Y206/P206*100</f>
        <v>284.09090909090907</v>
      </c>
      <c r="AC206" s="65">
        <f t="shared" si="135"/>
        <v>100</v>
      </c>
      <c r="AD206" s="65">
        <f t="shared" si="135"/>
        <v>100</v>
      </c>
      <c r="AE206" s="65"/>
      <c r="AF206" s="65"/>
      <c r="AG206" s="65"/>
      <c r="AH206" s="65"/>
      <c r="AI206" s="65" t="e">
        <f>#REF!/P206*100</f>
        <v>#REF!</v>
      </c>
      <c r="AJ206" s="65"/>
      <c r="AK206" s="65"/>
      <c r="AL206" s="65"/>
      <c r="AM206" s="65">
        <v>350000</v>
      </c>
      <c r="AN206" s="117">
        <f>ROUND(AM206*40%,-3)</f>
        <v>140000</v>
      </c>
      <c r="AO206" s="117">
        <f>ROUND(AM206*30%,-3)</f>
        <v>105000</v>
      </c>
      <c r="AP206" s="78">
        <f aca="true" t="shared" si="136" ref="AP206:AR207">AM206/P206*100</f>
        <v>198.86363636363635</v>
      </c>
      <c r="AQ206" s="78">
        <f t="shared" si="136"/>
        <v>99.29078014184397</v>
      </c>
      <c r="AR206" s="78">
        <f t="shared" si="136"/>
        <v>99.05660377358491</v>
      </c>
      <c r="AS206" s="3" t="s">
        <v>323</v>
      </c>
      <c r="AT206" s="3" t="s">
        <v>877</v>
      </c>
      <c r="AU206" s="2"/>
      <c r="AV206" s="2"/>
      <c r="AW206" s="4"/>
      <c r="AX206" s="141">
        <f t="shared" si="133"/>
        <v>0</v>
      </c>
      <c r="AY206" s="144">
        <f t="shared" si="131"/>
        <v>0.8011363636363636</v>
      </c>
      <c r="AZ206" s="144">
        <f t="shared" si="132"/>
        <v>0.6022727272727273</v>
      </c>
      <c r="BA206" s="4"/>
      <c r="BB206" s="141">
        <f t="shared" si="91"/>
        <v>-1000</v>
      </c>
      <c r="BC206" s="141">
        <f t="shared" si="92"/>
        <v>-1000</v>
      </c>
      <c r="BD206" s="4"/>
    </row>
    <row r="207" spans="1:56" ht="34.5" customHeight="1">
      <c r="A207" s="3">
        <v>140</v>
      </c>
      <c r="B207" s="57" t="s">
        <v>1061</v>
      </c>
      <c r="C207" s="57" t="s">
        <v>794</v>
      </c>
      <c r="D207" s="3"/>
      <c r="E207" s="2" t="s">
        <v>100</v>
      </c>
      <c r="F207" s="64">
        <v>149000</v>
      </c>
      <c r="G207" s="76">
        <v>119000</v>
      </c>
      <c r="H207" s="76">
        <v>89000</v>
      </c>
      <c r="I207" s="76" t="s">
        <v>391</v>
      </c>
      <c r="J207" s="2"/>
      <c r="K207" s="2"/>
      <c r="L207" s="2"/>
      <c r="M207" s="16"/>
      <c r="N207" s="2"/>
      <c r="O207" s="2" t="s">
        <v>100</v>
      </c>
      <c r="P207" s="61">
        <v>149000</v>
      </c>
      <c r="Q207" s="65">
        <v>119000</v>
      </c>
      <c r="R207" s="65">
        <v>89000</v>
      </c>
      <c r="S207" s="61">
        <v>160000</v>
      </c>
      <c r="T207" s="65">
        <v>119000</v>
      </c>
      <c r="U207" s="65">
        <v>89000</v>
      </c>
      <c r="V207" s="65">
        <f t="shared" si="134"/>
        <v>107.38255033557047</v>
      </c>
      <c r="W207" s="65">
        <f t="shared" si="134"/>
        <v>100</v>
      </c>
      <c r="X207" s="65">
        <f t="shared" si="134"/>
        <v>100</v>
      </c>
      <c r="Y207" s="61">
        <v>160000</v>
      </c>
      <c r="Z207" s="61">
        <f>Q207</f>
        <v>119000</v>
      </c>
      <c r="AA207" s="61">
        <f>R207</f>
        <v>89000</v>
      </c>
      <c r="AB207" s="65">
        <f t="shared" si="135"/>
        <v>107.38255033557047</v>
      </c>
      <c r="AC207" s="65">
        <f t="shared" si="135"/>
        <v>100</v>
      </c>
      <c r="AD207" s="65">
        <f t="shared" si="135"/>
        <v>100</v>
      </c>
      <c r="AE207" s="65"/>
      <c r="AF207" s="65"/>
      <c r="AG207" s="65"/>
      <c r="AH207" s="65"/>
      <c r="AI207" s="65" t="e">
        <f>#REF!/P207*100</f>
        <v>#REF!</v>
      </c>
      <c r="AJ207" s="65"/>
      <c r="AK207" s="65"/>
      <c r="AL207" s="65"/>
      <c r="AM207" s="65">
        <v>150000</v>
      </c>
      <c r="AN207" s="117">
        <f>ROUND(AM207*40%,-3)</f>
        <v>60000</v>
      </c>
      <c r="AO207" s="117">
        <f>ROUND(AM207*30%,-3)</f>
        <v>45000</v>
      </c>
      <c r="AP207" s="78">
        <f t="shared" si="136"/>
        <v>100.67114093959732</v>
      </c>
      <c r="AQ207" s="78">
        <f t="shared" si="136"/>
        <v>50.42016806722689</v>
      </c>
      <c r="AR207" s="78">
        <f t="shared" si="136"/>
        <v>50.56179775280899</v>
      </c>
      <c r="AS207" s="3" t="s">
        <v>323</v>
      </c>
      <c r="AT207" s="3" t="s">
        <v>845</v>
      </c>
      <c r="AU207" s="2"/>
      <c r="AV207" s="2"/>
      <c r="AW207" s="4"/>
      <c r="AX207" s="141">
        <f t="shared" si="133"/>
        <v>0</v>
      </c>
      <c r="AY207" s="144">
        <f t="shared" si="131"/>
        <v>0.7986577181208053</v>
      </c>
      <c r="AZ207" s="144">
        <f t="shared" si="132"/>
        <v>0.5973154362416108</v>
      </c>
      <c r="BA207" s="4"/>
      <c r="BB207" s="141">
        <f t="shared" si="91"/>
        <v>-59000</v>
      </c>
      <c r="BC207" s="141">
        <f t="shared" si="92"/>
        <v>-44000</v>
      </c>
      <c r="BD207" s="4"/>
    </row>
    <row r="208" spans="1:56" ht="21" customHeight="1">
      <c r="A208" s="6">
        <v>18</v>
      </c>
      <c r="B208" s="6"/>
      <c r="C208" s="6"/>
      <c r="D208" s="52" t="s">
        <v>219</v>
      </c>
      <c r="E208" s="52"/>
      <c r="F208" s="65"/>
      <c r="G208" s="65"/>
      <c r="H208" s="65"/>
      <c r="I208" s="65"/>
      <c r="J208" s="2"/>
      <c r="K208" s="2"/>
      <c r="L208" s="2"/>
      <c r="M208" s="16"/>
      <c r="N208" s="161" t="s">
        <v>219</v>
      </c>
      <c r="O208" s="161"/>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78"/>
      <c r="AQ208" s="78"/>
      <c r="AR208" s="78"/>
      <c r="AS208" s="3"/>
      <c r="AT208" s="3"/>
      <c r="AU208" s="2"/>
      <c r="AV208" s="2"/>
      <c r="AW208" s="4"/>
      <c r="AX208" s="141">
        <f t="shared" si="133"/>
        <v>0</v>
      </c>
      <c r="AY208" s="144" t="e">
        <f t="shared" si="131"/>
        <v>#DIV/0!</v>
      </c>
      <c r="AZ208" s="144" t="e">
        <f t="shared" si="132"/>
        <v>#DIV/0!</v>
      </c>
      <c r="BA208" s="4"/>
      <c r="BB208" s="141">
        <f t="shared" si="91"/>
        <v>0</v>
      </c>
      <c r="BC208" s="141">
        <f t="shared" si="92"/>
        <v>0</v>
      </c>
      <c r="BD208" s="4"/>
    </row>
    <row r="209" spans="1:56" ht="21" customHeight="1">
      <c r="A209" s="93" t="s">
        <v>5</v>
      </c>
      <c r="B209" s="93"/>
      <c r="C209" s="93"/>
      <c r="D209" s="94" t="s">
        <v>6</v>
      </c>
      <c r="E209" s="57"/>
      <c r="F209" s="68"/>
      <c r="G209" s="65"/>
      <c r="H209" s="65"/>
      <c r="I209" s="65"/>
      <c r="J209" s="2"/>
      <c r="K209" s="2"/>
      <c r="L209" s="2"/>
      <c r="M209" s="16"/>
      <c r="N209" s="91" t="s">
        <v>6</v>
      </c>
      <c r="O209" s="2"/>
      <c r="P209" s="68"/>
      <c r="Q209" s="65"/>
      <c r="R209" s="65"/>
      <c r="S209" s="61"/>
      <c r="T209" s="61"/>
      <c r="U209" s="61"/>
      <c r="V209" s="65"/>
      <c r="W209" s="65"/>
      <c r="X209" s="65"/>
      <c r="Y209" s="61"/>
      <c r="Z209" s="65"/>
      <c r="AA209" s="65"/>
      <c r="AB209" s="65"/>
      <c r="AC209" s="65"/>
      <c r="AD209" s="65"/>
      <c r="AE209" s="65"/>
      <c r="AF209" s="65"/>
      <c r="AG209" s="65"/>
      <c r="AH209" s="65"/>
      <c r="AI209" s="65"/>
      <c r="AJ209" s="65"/>
      <c r="AK209" s="65"/>
      <c r="AL209" s="65"/>
      <c r="AM209" s="65"/>
      <c r="AN209" s="65"/>
      <c r="AO209" s="65"/>
      <c r="AP209" s="78"/>
      <c r="AQ209" s="78"/>
      <c r="AR209" s="78"/>
      <c r="AS209" s="3"/>
      <c r="AT209" s="3"/>
      <c r="AU209" s="2"/>
      <c r="AV209" s="2"/>
      <c r="AW209" s="4"/>
      <c r="AX209" s="141">
        <f t="shared" si="133"/>
        <v>0</v>
      </c>
      <c r="AY209" s="144" t="e">
        <f t="shared" si="131"/>
        <v>#DIV/0!</v>
      </c>
      <c r="AZ209" s="144" t="e">
        <f t="shared" si="132"/>
        <v>#DIV/0!</v>
      </c>
      <c r="BA209" s="4"/>
      <c r="BB209" s="141">
        <f t="shared" si="91"/>
        <v>0</v>
      </c>
      <c r="BC209" s="141">
        <f t="shared" si="92"/>
        <v>0</v>
      </c>
      <c r="BD209" s="4"/>
    </row>
    <row r="210" spans="1:56" ht="50.25" customHeight="1">
      <c r="A210" s="159">
        <v>141</v>
      </c>
      <c r="B210" s="57" t="s">
        <v>1062</v>
      </c>
      <c r="C210" s="57" t="s">
        <v>795</v>
      </c>
      <c r="D210" s="159" t="s">
        <v>175</v>
      </c>
      <c r="E210" s="57" t="s">
        <v>176</v>
      </c>
      <c r="F210" s="56">
        <v>2000000</v>
      </c>
      <c r="G210" s="56">
        <f aca="true" t="shared" si="137" ref="G210:G222">0.8*F210</f>
        <v>1600000</v>
      </c>
      <c r="H210" s="56">
        <f aca="true" t="shared" si="138" ref="H210:H222">0.6*F210</f>
        <v>1200000</v>
      </c>
      <c r="I210" s="56" t="s">
        <v>391</v>
      </c>
      <c r="J210" s="2"/>
      <c r="K210" s="2"/>
      <c r="L210" s="2"/>
      <c r="M210" s="16">
        <v>6000000</v>
      </c>
      <c r="N210" s="152" t="s">
        <v>606</v>
      </c>
      <c r="O210" s="152" t="s">
        <v>1100</v>
      </c>
      <c r="P210" s="75">
        <v>2000000</v>
      </c>
      <c r="Q210" s="75">
        <f>0.8*P210</f>
        <v>1600000</v>
      </c>
      <c r="R210" s="75">
        <f>0.6*P210</f>
        <v>1200000</v>
      </c>
      <c r="S210" s="172">
        <v>5000000</v>
      </c>
      <c r="T210" s="172">
        <f>S210*80%</f>
        <v>4000000</v>
      </c>
      <c r="U210" s="175">
        <f>S210*60%</f>
        <v>3000000</v>
      </c>
      <c r="V210" s="172">
        <f>S210/P210*100</f>
        <v>250</v>
      </c>
      <c r="W210" s="172">
        <f>T210/Q210*100</f>
        <v>250</v>
      </c>
      <c r="X210" s="172">
        <f>U210/R210*100</f>
        <v>250</v>
      </c>
      <c r="Y210" s="172">
        <v>5000000</v>
      </c>
      <c r="Z210" s="172">
        <f>Y210*80%</f>
        <v>4000000</v>
      </c>
      <c r="AA210" s="175">
        <f>Y210*60%</f>
        <v>3000000</v>
      </c>
      <c r="AB210" s="172">
        <f>Y210/P210*100</f>
        <v>250</v>
      </c>
      <c r="AC210" s="65">
        <f>Z210/Q210*100</f>
        <v>250</v>
      </c>
      <c r="AD210" s="65">
        <f>AA210/R210*100</f>
        <v>250</v>
      </c>
      <c r="AE210" s="65">
        <v>2.5</v>
      </c>
      <c r="AF210" s="172">
        <v>2143000</v>
      </c>
      <c r="AG210" s="172">
        <v>5000000</v>
      </c>
      <c r="AH210" s="172"/>
      <c r="AI210" s="65" t="e">
        <f>#REF!/P210*100</f>
        <v>#REF!</v>
      </c>
      <c r="AJ210" s="172">
        <f>AF210/P210*100</f>
        <v>107.14999999999999</v>
      </c>
      <c r="AK210" s="172">
        <f>AG210/P210*100</f>
        <v>250</v>
      </c>
      <c r="AL210" s="172"/>
      <c r="AM210" s="172">
        <v>4000000</v>
      </c>
      <c r="AN210" s="177">
        <f>ROUND(AM210*40%,-3)</f>
        <v>1600000</v>
      </c>
      <c r="AO210" s="177">
        <f>ROUND(AM210*30%,-3)</f>
        <v>1200000</v>
      </c>
      <c r="AP210" s="169"/>
      <c r="AQ210" s="169"/>
      <c r="AR210" s="169"/>
      <c r="AS210" s="159" t="s">
        <v>1098</v>
      </c>
      <c r="AT210" s="159" t="s">
        <v>1101</v>
      </c>
      <c r="AU210" s="3"/>
      <c r="AV210" s="3" t="s">
        <v>407</v>
      </c>
      <c r="AW210" s="57" t="s">
        <v>374</v>
      </c>
      <c r="AX210" s="141">
        <f t="shared" si="133"/>
        <v>0</v>
      </c>
      <c r="AY210" s="144">
        <f t="shared" si="131"/>
        <v>0.8</v>
      </c>
      <c r="AZ210" s="144">
        <f t="shared" si="132"/>
        <v>0.6</v>
      </c>
      <c r="BA210" s="168" t="s">
        <v>1080</v>
      </c>
      <c r="BB210" s="141">
        <f t="shared" si="91"/>
        <v>0</v>
      </c>
      <c r="BC210" s="141">
        <f t="shared" si="92"/>
        <v>0</v>
      </c>
      <c r="BD210" s="4"/>
    </row>
    <row r="211" spans="1:56" ht="45" customHeight="1">
      <c r="A211" s="159"/>
      <c r="B211" s="57" t="s">
        <v>1063</v>
      </c>
      <c r="C211" s="57" t="s">
        <v>796</v>
      </c>
      <c r="D211" s="159"/>
      <c r="E211" s="57" t="s">
        <v>177</v>
      </c>
      <c r="F211" s="56">
        <v>3000000</v>
      </c>
      <c r="G211" s="56">
        <f t="shared" si="137"/>
        <v>2400000</v>
      </c>
      <c r="H211" s="56">
        <f t="shared" si="138"/>
        <v>1800000</v>
      </c>
      <c r="I211" s="56" t="s">
        <v>391</v>
      </c>
      <c r="J211" s="2"/>
      <c r="K211" s="2"/>
      <c r="L211" s="2"/>
      <c r="M211" s="16">
        <v>6000000</v>
      </c>
      <c r="N211" s="152"/>
      <c r="O211" s="152"/>
      <c r="P211" s="75">
        <v>3000000</v>
      </c>
      <c r="Q211" s="75">
        <f>0.8*P211</f>
        <v>2400000</v>
      </c>
      <c r="R211" s="75">
        <f>0.6*P211</f>
        <v>1800000</v>
      </c>
      <c r="S211" s="172"/>
      <c r="T211" s="172"/>
      <c r="U211" s="175"/>
      <c r="V211" s="172"/>
      <c r="W211" s="172"/>
      <c r="X211" s="172"/>
      <c r="Y211" s="172"/>
      <c r="Z211" s="172"/>
      <c r="AA211" s="175"/>
      <c r="AB211" s="172"/>
      <c r="AC211" s="65"/>
      <c r="AD211" s="65"/>
      <c r="AE211" s="65"/>
      <c r="AF211" s="172"/>
      <c r="AG211" s="172"/>
      <c r="AH211" s="172"/>
      <c r="AI211" s="65"/>
      <c r="AJ211" s="172"/>
      <c r="AK211" s="172"/>
      <c r="AL211" s="172"/>
      <c r="AM211" s="172"/>
      <c r="AN211" s="177"/>
      <c r="AO211" s="177"/>
      <c r="AP211" s="169"/>
      <c r="AQ211" s="169"/>
      <c r="AR211" s="169"/>
      <c r="AS211" s="159"/>
      <c r="AT211" s="159"/>
      <c r="AU211" s="3"/>
      <c r="AV211" s="2"/>
      <c r="AW211" s="4"/>
      <c r="AX211" s="141">
        <f t="shared" si="133"/>
        <v>0</v>
      </c>
      <c r="AY211" s="144">
        <f t="shared" si="131"/>
        <v>0.8</v>
      </c>
      <c r="AZ211" s="144">
        <f t="shared" si="132"/>
        <v>0.6</v>
      </c>
      <c r="BA211" s="168"/>
      <c r="BB211" s="141">
        <f t="shared" si="91"/>
        <v>-2400000</v>
      </c>
      <c r="BC211" s="141">
        <f t="shared" si="92"/>
        <v>-1800000</v>
      </c>
      <c r="BD211" s="4"/>
    </row>
    <row r="212" spans="1:56" ht="48" customHeight="1">
      <c r="A212" s="3">
        <v>142</v>
      </c>
      <c r="B212" s="57" t="s">
        <v>1064</v>
      </c>
      <c r="C212" s="57" t="s">
        <v>797</v>
      </c>
      <c r="D212" s="159"/>
      <c r="E212" s="57" t="s">
        <v>178</v>
      </c>
      <c r="F212" s="56">
        <v>2000000</v>
      </c>
      <c r="G212" s="56">
        <f t="shared" si="137"/>
        <v>1600000</v>
      </c>
      <c r="H212" s="56">
        <f t="shared" si="138"/>
        <v>1200000</v>
      </c>
      <c r="I212" s="56" t="s">
        <v>391</v>
      </c>
      <c r="J212" s="2"/>
      <c r="K212" s="2"/>
      <c r="L212" s="2"/>
      <c r="M212" s="16">
        <v>5500000</v>
      </c>
      <c r="N212" s="57" t="s">
        <v>606</v>
      </c>
      <c r="O212" s="2" t="s">
        <v>656</v>
      </c>
      <c r="P212" s="59">
        <v>2000000</v>
      </c>
      <c r="Q212" s="59">
        <f>0.8*P212</f>
        <v>1600000</v>
      </c>
      <c r="R212" s="59">
        <f>0.6*P212</f>
        <v>1200000</v>
      </c>
      <c r="S212" s="65">
        <v>3500000</v>
      </c>
      <c r="T212" s="65">
        <f aca="true" t="shared" si="139" ref="T212:T218">S212*80%</f>
        <v>2800000</v>
      </c>
      <c r="U212" s="61">
        <f aca="true" t="shared" si="140" ref="U212:U218">S212*60%</f>
        <v>2100000</v>
      </c>
      <c r="V212" s="65">
        <f aca="true" t="shared" si="141" ref="V212:X213">(S212/P212*100)</f>
        <v>175</v>
      </c>
      <c r="W212" s="65">
        <f t="shared" si="141"/>
        <v>175</v>
      </c>
      <c r="X212" s="65">
        <f t="shared" si="141"/>
        <v>175</v>
      </c>
      <c r="Y212" s="65">
        <v>3500000</v>
      </c>
      <c r="Z212" s="65">
        <f aca="true" t="shared" si="142" ref="Z212:AA214">Q212</f>
        <v>1600000</v>
      </c>
      <c r="AA212" s="65">
        <f t="shared" si="142"/>
        <v>1200000</v>
      </c>
      <c r="AB212" s="65">
        <f aca="true" t="shared" si="143" ref="AB212:AD213">Y212/P212*100</f>
        <v>175</v>
      </c>
      <c r="AC212" s="65">
        <f t="shared" si="143"/>
        <v>100</v>
      </c>
      <c r="AD212" s="65">
        <f t="shared" si="143"/>
        <v>100</v>
      </c>
      <c r="AE212" s="65"/>
      <c r="AF212" s="65"/>
      <c r="AG212" s="65"/>
      <c r="AH212" s="65"/>
      <c r="AI212" s="65" t="e">
        <f>#REF!/P212*100</f>
        <v>#REF!</v>
      </c>
      <c r="AJ212" s="65"/>
      <c r="AK212" s="65"/>
      <c r="AL212" s="65"/>
      <c r="AM212" s="65">
        <v>3000000</v>
      </c>
      <c r="AN212" s="117">
        <f>ROUND(AM212*40%,-3)</f>
        <v>1200000</v>
      </c>
      <c r="AO212" s="117">
        <f>ROUND(AM212*30%,-3)</f>
        <v>900000</v>
      </c>
      <c r="AP212" s="78">
        <f aca="true" t="shared" si="144" ref="AP212:AR213">AM212/P212*100</f>
        <v>150</v>
      </c>
      <c r="AQ212" s="78">
        <f t="shared" si="144"/>
        <v>75</v>
      </c>
      <c r="AR212" s="78">
        <f t="shared" si="144"/>
        <v>75</v>
      </c>
      <c r="AS212" s="3" t="s">
        <v>626</v>
      </c>
      <c r="AT212" s="3" t="s">
        <v>865</v>
      </c>
      <c r="AU212" s="3"/>
      <c r="AV212" s="2"/>
      <c r="AW212" s="4"/>
      <c r="AX212" s="141">
        <f t="shared" si="133"/>
        <v>0</v>
      </c>
      <c r="AY212" s="144">
        <f t="shared" si="131"/>
        <v>0.8</v>
      </c>
      <c r="AZ212" s="144">
        <f t="shared" si="132"/>
        <v>0.6</v>
      </c>
      <c r="BA212" s="4"/>
      <c r="BB212" s="141">
        <f t="shared" si="91"/>
        <v>-400000</v>
      </c>
      <c r="BC212" s="141">
        <f t="shared" si="92"/>
        <v>-300000</v>
      </c>
      <c r="BD212" s="4"/>
    </row>
    <row r="213" spans="1:56" ht="57" customHeight="1">
      <c r="A213" s="3">
        <v>143</v>
      </c>
      <c r="B213" s="57" t="s">
        <v>1065</v>
      </c>
      <c r="C213" s="57" t="s">
        <v>800</v>
      </c>
      <c r="D213" s="57" t="s">
        <v>183</v>
      </c>
      <c r="E213" s="57" t="s">
        <v>184</v>
      </c>
      <c r="F213" s="56">
        <v>900000</v>
      </c>
      <c r="G213" s="56">
        <f>0.8*F213</f>
        <v>720000</v>
      </c>
      <c r="H213" s="56">
        <f>0.6*F213</f>
        <v>540000</v>
      </c>
      <c r="I213" s="56" t="s">
        <v>391</v>
      </c>
      <c r="J213" s="2"/>
      <c r="K213" s="2"/>
      <c r="L213" s="2"/>
      <c r="M213" s="16">
        <v>3500000</v>
      </c>
      <c r="N213" s="2" t="s">
        <v>607</v>
      </c>
      <c r="O213" s="2" t="s">
        <v>608</v>
      </c>
      <c r="P213" s="59">
        <v>900000</v>
      </c>
      <c r="Q213" s="59">
        <f>0.8*P213</f>
        <v>720000</v>
      </c>
      <c r="R213" s="59">
        <f>0.6*P213</f>
        <v>540000</v>
      </c>
      <c r="S213" s="65">
        <v>3500000</v>
      </c>
      <c r="T213" s="65">
        <f>S213*80%</f>
        <v>2800000</v>
      </c>
      <c r="U213" s="61">
        <f>S213*60%</f>
        <v>2100000</v>
      </c>
      <c r="V213" s="65">
        <f t="shared" si="141"/>
        <v>388.88888888888886</v>
      </c>
      <c r="W213" s="65">
        <f t="shared" si="141"/>
        <v>388.88888888888886</v>
      </c>
      <c r="X213" s="65">
        <f t="shared" si="141"/>
        <v>388.88888888888886</v>
      </c>
      <c r="Y213" s="65">
        <v>3500000</v>
      </c>
      <c r="Z213" s="65">
        <f t="shared" si="142"/>
        <v>720000</v>
      </c>
      <c r="AA213" s="65">
        <f t="shared" si="142"/>
        <v>540000</v>
      </c>
      <c r="AB213" s="65">
        <f t="shared" si="143"/>
        <v>388.88888888888886</v>
      </c>
      <c r="AC213" s="65">
        <f t="shared" si="143"/>
        <v>100</v>
      </c>
      <c r="AD213" s="65">
        <f t="shared" si="143"/>
        <v>100</v>
      </c>
      <c r="AE213" s="65"/>
      <c r="AF213" s="65"/>
      <c r="AG213" s="65"/>
      <c r="AH213" s="65"/>
      <c r="AI213" s="65" t="e">
        <f>#REF!/P213*100</f>
        <v>#REF!</v>
      </c>
      <c r="AJ213" s="65"/>
      <c r="AK213" s="65"/>
      <c r="AL213" s="65"/>
      <c r="AM213" s="65">
        <v>1500000</v>
      </c>
      <c r="AN213" s="117">
        <f>ROUND(AM213*40%,-3)</f>
        <v>600000</v>
      </c>
      <c r="AO213" s="117">
        <f>ROUND(AM213*30%,-3)</f>
        <v>450000</v>
      </c>
      <c r="AP213" s="78">
        <f t="shared" si="144"/>
        <v>166.66666666666669</v>
      </c>
      <c r="AQ213" s="78">
        <f t="shared" si="144"/>
        <v>83.33333333333334</v>
      </c>
      <c r="AR213" s="78">
        <f t="shared" si="144"/>
        <v>83.33333333333334</v>
      </c>
      <c r="AS213" s="3" t="s">
        <v>626</v>
      </c>
      <c r="AT213" s="3" t="s">
        <v>878</v>
      </c>
      <c r="AU213" s="3" t="s">
        <v>348</v>
      </c>
      <c r="AV213" s="3" t="s">
        <v>348</v>
      </c>
      <c r="AW213" s="4"/>
      <c r="AX213" s="141">
        <f t="shared" si="133"/>
        <v>0</v>
      </c>
      <c r="AY213" s="144">
        <f t="shared" si="131"/>
        <v>0.8</v>
      </c>
      <c r="AZ213" s="144">
        <f t="shared" si="132"/>
        <v>0.6</v>
      </c>
      <c r="BA213" s="4"/>
      <c r="BB213" s="141">
        <f t="shared" si="91"/>
        <v>-120000</v>
      </c>
      <c r="BC213" s="141">
        <f t="shared" si="92"/>
        <v>-90000</v>
      </c>
      <c r="BD213" s="4"/>
    </row>
    <row r="214" spans="1:56" ht="44.25" customHeight="1">
      <c r="A214" s="3"/>
      <c r="B214" s="57" t="s">
        <v>1066</v>
      </c>
      <c r="C214" s="57" t="s">
        <v>798</v>
      </c>
      <c r="D214" s="3"/>
      <c r="E214" s="57"/>
      <c r="F214" s="56"/>
      <c r="G214" s="56"/>
      <c r="H214" s="56"/>
      <c r="I214" s="56" t="s">
        <v>391</v>
      </c>
      <c r="J214" s="2"/>
      <c r="K214" s="2"/>
      <c r="L214" s="2"/>
      <c r="M214" s="16"/>
      <c r="N214" s="2" t="s">
        <v>609</v>
      </c>
      <c r="O214" s="2" t="s">
        <v>647</v>
      </c>
      <c r="P214" s="59">
        <v>2400000</v>
      </c>
      <c r="Q214" s="59">
        <f>0.8*P214</f>
        <v>1920000</v>
      </c>
      <c r="R214" s="59">
        <f>0.6*P214</f>
        <v>1440000</v>
      </c>
      <c r="S214" s="65"/>
      <c r="T214" s="65"/>
      <c r="U214" s="61"/>
      <c r="V214" s="65"/>
      <c r="W214" s="65"/>
      <c r="X214" s="65"/>
      <c r="Y214" s="65"/>
      <c r="Z214" s="65">
        <f t="shared" si="142"/>
        <v>1920000</v>
      </c>
      <c r="AA214" s="65">
        <f t="shared" si="142"/>
        <v>1440000</v>
      </c>
      <c r="AB214" s="65"/>
      <c r="AC214" s="65"/>
      <c r="AD214" s="65"/>
      <c r="AE214" s="65"/>
      <c r="AF214" s="65">
        <v>2973000</v>
      </c>
      <c r="AG214" s="65"/>
      <c r="AH214" s="65"/>
      <c r="AI214" s="65"/>
      <c r="AJ214" s="65">
        <f>AF214/P214*100</f>
        <v>123.875</v>
      </c>
      <c r="AK214" s="65"/>
      <c r="AL214" s="65"/>
      <c r="AM214" s="65"/>
      <c r="AN214" s="65"/>
      <c r="AO214" s="65"/>
      <c r="AP214" s="78"/>
      <c r="AQ214" s="78"/>
      <c r="AR214" s="78"/>
      <c r="AS214" s="159" t="s">
        <v>628</v>
      </c>
      <c r="AT214" s="159" t="s">
        <v>836</v>
      </c>
      <c r="AU214" s="3"/>
      <c r="AV214" s="2"/>
      <c r="AW214" s="4"/>
      <c r="AX214" s="141">
        <f t="shared" si="133"/>
        <v>0</v>
      </c>
      <c r="AY214" s="144">
        <f t="shared" si="131"/>
        <v>0.8</v>
      </c>
      <c r="AZ214" s="144">
        <f t="shared" si="132"/>
        <v>0.6</v>
      </c>
      <c r="BA214" s="4"/>
      <c r="BB214" s="141">
        <f t="shared" si="91"/>
        <v>-1920000</v>
      </c>
      <c r="BC214" s="141">
        <f t="shared" si="92"/>
        <v>-1440000</v>
      </c>
      <c r="BD214" s="4"/>
    </row>
    <row r="215" spans="1:56" ht="30" customHeight="1">
      <c r="A215" s="3">
        <v>144</v>
      </c>
      <c r="B215" s="3"/>
      <c r="C215" s="3"/>
      <c r="D215" s="159" t="s">
        <v>179</v>
      </c>
      <c r="E215" s="159" t="s">
        <v>180</v>
      </c>
      <c r="F215" s="56">
        <v>2400000</v>
      </c>
      <c r="G215" s="56">
        <f t="shared" si="137"/>
        <v>1920000</v>
      </c>
      <c r="H215" s="56">
        <f t="shared" si="138"/>
        <v>1440000</v>
      </c>
      <c r="I215" s="56"/>
      <c r="J215" s="2"/>
      <c r="K215" s="2"/>
      <c r="L215" s="2"/>
      <c r="M215" s="16">
        <v>5000000</v>
      </c>
      <c r="N215" s="2" t="s">
        <v>2</v>
      </c>
      <c r="O215" s="2" t="s">
        <v>349</v>
      </c>
      <c r="P215" s="59"/>
      <c r="Q215" s="59"/>
      <c r="R215" s="59"/>
      <c r="S215" s="65">
        <v>3500000</v>
      </c>
      <c r="T215" s="65">
        <f t="shared" si="139"/>
        <v>2800000</v>
      </c>
      <c r="U215" s="61">
        <f t="shared" si="140"/>
        <v>2100000</v>
      </c>
      <c r="V215" s="65"/>
      <c r="W215" s="65"/>
      <c r="X215" s="65"/>
      <c r="Y215" s="65">
        <v>3500000</v>
      </c>
      <c r="Z215" s="65">
        <f>Y215*80%</f>
        <v>2800000</v>
      </c>
      <c r="AA215" s="61">
        <f>Y215*60%</f>
        <v>2100000</v>
      </c>
      <c r="AB215" s="65"/>
      <c r="AC215" s="65"/>
      <c r="AD215" s="65"/>
      <c r="AE215" s="65"/>
      <c r="AF215" s="65"/>
      <c r="AG215" s="65">
        <v>5000000</v>
      </c>
      <c r="AH215" s="65"/>
      <c r="AI215" s="65"/>
      <c r="AJ215" s="65"/>
      <c r="AK215" s="65"/>
      <c r="AL215" s="65"/>
      <c r="AM215" s="65">
        <v>3000000</v>
      </c>
      <c r="AN215" s="117">
        <f>ROUND(AM215*40%,-3)</f>
        <v>1200000</v>
      </c>
      <c r="AO215" s="117">
        <f>ROUND(AM215*30%,-3)</f>
        <v>900000</v>
      </c>
      <c r="AP215" s="119" t="s">
        <v>894</v>
      </c>
      <c r="AQ215" s="78"/>
      <c r="AR215" s="78"/>
      <c r="AS215" s="159"/>
      <c r="AT215" s="159"/>
      <c r="AU215" s="3" t="s">
        <v>351</v>
      </c>
      <c r="AV215" s="3" t="s">
        <v>351</v>
      </c>
      <c r="AW215" s="57" t="s">
        <v>374</v>
      </c>
      <c r="AX215" s="141">
        <f t="shared" si="133"/>
        <v>0</v>
      </c>
      <c r="AY215" s="144" t="e">
        <f t="shared" si="131"/>
        <v>#DIV/0!</v>
      </c>
      <c r="AZ215" s="144" t="e">
        <f t="shared" si="132"/>
        <v>#DIV/0!</v>
      </c>
      <c r="BA215" s="4"/>
      <c r="BB215" s="141">
        <f t="shared" si="91"/>
        <v>1200000</v>
      </c>
      <c r="BC215" s="141">
        <f t="shared" si="92"/>
        <v>900000</v>
      </c>
      <c r="BD215" s="4"/>
    </row>
    <row r="216" spans="1:56" ht="30.75" customHeight="1">
      <c r="A216" s="3">
        <v>145</v>
      </c>
      <c r="B216" s="3"/>
      <c r="C216" s="3"/>
      <c r="D216" s="159"/>
      <c r="E216" s="159"/>
      <c r="F216" s="56"/>
      <c r="G216" s="56"/>
      <c r="H216" s="56"/>
      <c r="I216" s="56"/>
      <c r="J216" s="2"/>
      <c r="K216" s="2"/>
      <c r="L216" s="2"/>
      <c r="M216" s="16">
        <v>3500000</v>
      </c>
      <c r="N216" s="2" t="s">
        <v>3</v>
      </c>
      <c r="O216" s="2" t="s">
        <v>350</v>
      </c>
      <c r="P216" s="59"/>
      <c r="Q216" s="59"/>
      <c r="R216" s="59"/>
      <c r="S216" s="65">
        <v>3500000</v>
      </c>
      <c r="T216" s="65">
        <f t="shared" si="139"/>
        <v>2800000</v>
      </c>
      <c r="U216" s="61">
        <f t="shared" si="140"/>
        <v>2100000</v>
      </c>
      <c r="V216" s="65"/>
      <c r="W216" s="65"/>
      <c r="X216" s="65"/>
      <c r="Y216" s="65">
        <v>3500000</v>
      </c>
      <c r="Z216" s="65">
        <f>Y216*80%</f>
        <v>2800000</v>
      </c>
      <c r="AA216" s="61">
        <f>Y216*60%</f>
        <v>2100000</v>
      </c>
      <c r="AB216" s="65"/>
      <c r="AC216" s="65"/>
      <c r="AD216" s="65"/>
      <c r="AE216" s="65"/>
      <c r="AF216" s="65"/>
      <c r="AG216" s="65"/>
      <c r="AH216" s="65"/>
      <c r="AI216" s="65"/>
      <c r="AJ216" s="65"/>
      <c r="AK216" s="65"/>
      <c r="AL216" s="65"/>
      <c r="AM216" s="65">
        <v>3000000</v>
      </c>
      <c r="AN216" s="117">
        <f>ROUND(AM216*40%,-3)</f>
        <v>1200000</v>
      </c>
      <c r="AO216" s="117">
        <f>ROUND(AM216*30%,-3)</f>
        <v>900000</v>
      </c>
      <c r="AP216" s="119" t="s">
        <v>894</v>
      </c>
      <c r="AQ216" s="78"/>
      <c r="AR216" s="78"/>
      <c r="AS216" s="159"/>
      <c r="AT216" s="159"/>
      <c r="AU216" s="3" t="s">
        <v>351</v>
      </c>
      <c r="AV216" s="3" t="s">
        <v>351</v>
      </c>
      <c r="AW216" s="4"/>
      <c r="AX216" s="141">
        <f t="shared" si="133"/>
        <v>0</v>
      </c>
      <c r="AY216" s="144" t="e">
        <f t="shared" si="131"/>
        <v>#DIV/0!</v>
      </c>
      <c r="AZ216" s="144" t="e">
        <f t="shared" si="132"/>
        <v>#DIV/0!</v>
      </c>
      <c r="BA216" s="4"/>
      <c r="BB216" s="141">
        <f t="shared" si="91"/>
        <v>1200000</v>
      </c>
      <c r="BC216" s="141">
        <f t="shared" si="92"/>
        <v>900000</v>
      </c>
      <c r="BD216" s="4"/>
    </row>
    <row r="217" spans="1:56" ht="78.75" customHeight="1">
      <c r="A217" s="3">
        <v>146</v>
      </c>
      <c r="B217" s="57" t="s">
        <v>1067</v>
      </c>
      <c r="C217" s="57" t="s">
        <v>799</v>
      </c>
      <c r="D217" s="57" t="s">
        <v>181</v>
      </c>
      <c r="E217" s="57" t="s">
        <v>182</v>
      </c>
      <c r="F217" s="56">
        <v>1800000</v>
      </c>
      <c r="G217" s="56">
        <f t="shared" si="137"/>
        <v>1440000</v>
      </c>
      <c r="H217" s="56">
        <f t="shared" si="138"/>
        <v>1080000</v>
      </c>
      <c r="I217" s="56" t="s">
        <v>391</v>
      </c>
      <c r="J217" s="2"/>
      <c r="K217" s="2"/>
      <c r="L217" s="2"/>
      <c r="M217" s="16">
        <v>4000000</v>
      </c>
      <c r="N217" s="2" t="s">
        <v>181</v>
      </c>
      <c r="O217" s="2" t="s">
        <v>610</v>
      </c>
      <c r="P217" s="59">
        <v>1800000</v>
      </c>
      <c r="Q217" s="59">
        <f aca="true" t="shared" si="145" ref="Q217:Q222">0.8*P217</f>
        <v>1440000</v>
      </c>
      <c r="R217" s="59">
        <f aca="true" t="shared" si="146" ref="R217:R222">0.6*P217</f>
        <v>1080000</v>
      </c>
      <c r="S217" s="65">
        <v>4000000</v>
      </c>
      <c r="T217" s="65">
        <f t="shared" si="139"/>
        <v>3200000</v>
      </c>
      <c r="U217" s="61">
        <f t="shared" si="140"/>
        <v>2400000</v>
      </c>
      <c r="V217" s="65">
        <f aca="true" t="shared" si="147" ref="V217:X218">(S217/P217*100)</f>
        <v>222.22222222222223</v>
      </c>
      <c r="W217" s="65">
        <f t="shared" si="147"/>
        <v>222.22222222222223</v>
      </c>
      <c r="X217" s="65">
        <f t="shared" si="147"/>
        <v>222.22222222222223</v>
      </c>
      <c r="Y217" s="65">
        <v>4000000</v>
      </c>
      <c r="Z217" s="61">
        <v>2800000</v>
      </c>
      <c r="AA217" s="61">
        <v>2100000</v>
      </c>
      <c r="AB217" s="65">
        <f aca="true" t="shared" si="148" ref="AB217:AD218">Y217/P217*100</f>
        <v>222.22222222222223</v>
      </c>
      <c r="AC217" s="65">
        <f t="shared" si="148"/>
        <v>194.44444444444443</v>
      </c>
      <c r="AD217" s="65">
        <f t="shared" si="148"/>
        <v>194.44444444444443</v>
      </c>
      <c r="AE217" s="65"/>
      <c r="AF217" s="65">
        <v>3019000</v>
      </c>
      <c r="AG217" s="65"/>
      <c r="AH217" s="65"/>
      <c r="AI217" s="65" t="e">
        <f>#REF!/P217*100</f>
        <v>#REF!</v>
      </c>
      <c r="AJ217" s="65">
        <f>AF217/P217*100</f>
        <v>167.72222222222223</v>
      </c>
      <c r="AK217" s="65"/>
      <c r="AL217" s="65"/>
      <c r="AM217" s="65">
        <v>3000000</v>
      </c>
      <c r="AN217" s="117">
        <f>ROUND(AM217*40%,-3)</f>
        <v>1200000</v>
      </c>
      <c r="AO217" s="117">
        <f>ROUND(AM217*30%,-3)</f>
        <v>900000</v>
      </c>
      <c r="AP217" s="78">
        <f>AM217/P217*100</f>
        <v>166.66666666666669</v>
      </c>
      <c r="AQ217" s="78">
        <f>AN217/Q217*100</f>
        <v>83.33333333333334</v>
      </c>
      <c r="AR217" s="78">
        <f>AO217/R217*100</f>
        <v>83.33333333333334</v>
      </c>
      <c r="AS217" s="3" t="s">
        <v>624</v>
      </c>
      <c r="AT217" s="3" t="s">
        <v>879</v>
      </c>
      <c r="AU217" s="3" t="s">
        <v>347</v>
      </c>
      <c r="AV217" s="3" t="s">
        <v>397</v>
      </c>
      <c r="AW217" s="4"/>
      <c r="AX217" s="141">
        <f t="shared" si="133"/>
        <v>0</v>
      </c>
      <c r="AY217" s="144">
        <f t="shared" si="131"/>
        <v>0.8</v>
      </c>
      <c r="AZ217" s="144">
        <f t="shared" si="132"/>
        <v>0.6</v>
      </c>
      <c r="BA217" s="4"/>
      <c r="BB217" s="141">
        <f t="shared" si="91"/>
        <v>-240000</v>
      </c>
      <c r="BC217" s="141">
        <f t="shared" si="92"/>
        <v>-180000</v>
      </c>
      <c r="BD217" s="4"/>
    </row>
    <row r="218" spans="1:56" ht="33.75" customHeight="1">
      <c r="A218" s="159">
        <v>147</v>
      </c>
      <c r="B218" s="57" t="s">
        <v>1068</v>
      </c>
      <c r="C218" s="57" t="s">
        <v>801</v>
      </c>
      <c r="D218" s="57" t="s">
        <v>185</v>
      </c>
      <c r="E218" s="57" t="s">
        <v>186</v>
      </c>
      <c r="F218" s="56">
        <v>900000</v>
      </c>
      <c r="G218" s="56">
        <f t="shared" si="137"/>
        <v>720000</v>
      </c>
      <c r="H218" s="56">
        <f t="shared" si="138"/>
        <v>540000</v>
      </c>
      <c r="I218" s="56"/>
      <c r="J218" s="2"/>
      <c r="K218" s="2"/>
      <c r="L218" s="2"/>
      <c r="M218" s="16">
        <v>3500000</v>
      </c>
      <c r="N218" s="171" t="s">
        <v>1102</v>
      </c>
      <c r="O218" s="171" t="s">
        <v>1103</v>
      </c>
      <c r="P218" s="59">
        <v>900000</v>
      </c>
      <c r="Q218" s="59">
        <f t="shared" si="145"/>
        <v>720000</v>
      </c>
      <c r="R218" s="59">
        <f t="shared" si="146"/>
        <v>540000</v>
      </c>
      <c r="S218" s="172">
        <v>3500000</v>
      </c>
      <c r="T218" s="172">
        <f t="shared" si="139"/>
        <v>2800000</v>
      </c>
      <c r="U218" s="175">
        <f t="shared" si="140"/>
        <v>2100000</v>
      </c>
      <c r="V218" s="172"/>
      <c r="W218" s="172">
        <f t="shared" si="147"/>
        <v>388.88888888888886</v>
      </c>
      <c r="X218" s="172">
        <f t="shared" si="147"/>
        <v>388.88888888888886</v>
      </c>
      <c r="Y218" s="172">
        <v>3500000</v>
      </c>
      <c r="Z218" s="61">
        <v>2800000</v>
      </c>
      <c r="AA218" s="61">
        <v>2100000</v>
      </c>
      <c r="AB218" s="172"/>
      <c r="AC218" s="65">
        <f t="shared" si="148"/>
        <v>388.88888888888886</v>
      </c>
      <c r="AD218" s="65">
        <f t="shared" si="148"/>
        <v>388.88888888888886</v>
      </c>
      <c r="AE218" s="65"/>
      <c r="AF218" s="172"/>
      <c r="AG218" s="65"/>
      <c r="AH218" s="65"/>
      <c r="AI218" s="172" t="e">
        <f>#REF!/P218*100</f>
        <v>#REF!</v>
      </c>
      <c r="AJ218" s="65"/>
      <c r="AK218" s="65"/>
      <c r="AL218" s="65"/>
      <c r="AM218" s="172">
        <v>1500000</v>
      </c>
      <c r="AN218" s="177">
        <f>ROUND(AM218*40%,-3)</f>
        <v>600000</v>
      </c>
      <c r="AO218" s="177">
        <f>ROUND(AM218*30%,-3)</f>
        <v>450000</v>
      </c>
      <c r="AP218" s="169"/>
      <c r="AQ218" s="169"/>
      <c r="AR218" s="169"/>
      <c r="AS218" s="159" t="s">
        <v>1098</v>
      </c>
      <c r="AT218" s="178" t="s">
        <v>1104</v>
      </c>
      <c r="AU218" s="159" t="s">
        <v>345</v>
      </c>
      <c r="AV218" s="159" t="s">
        <v>345</v>
      </c>
      <c r="AW218" s="4"/>
      <c r="AX218" s="141">
        <f t="shared" si="133"/>
        <v>0</v>
      </c>
      <c r="AY218" s="144">
        <f t="shared" si="131"/>
        <v>0.8</v>
      </c>
      <c r="AZ218" s="144">
        <f t="shared" si="132"/>
        <v>0.6</v>
      </c>
      <c r="BA218" s="4"/>
      <c r="BB218" s="141">
        <f t="shared" si="91"/>
        <v>-120000</v>
      </c>
      <c r="BC218" s="141">
        <f t="shared" si="92"/>
        <v>-90000</v>
      </c>
      <c r="BD218" s="4"/>
    </row>
    <row r="219" spans="1:56" ht="45" customHeight="1">
      <c r="A219" s="159"/>
      <c r="B219" s="57" t="s">
        <v>1069</v>
      </c>
      <c r="C219" s="57" t="s">
        <v>802</v>
      </c>
      <c r="D219" s="72" t="s">
        <v>187</v>
      </c>
      <c r="E219" s="72" t="s">
        <v>188</v>
      </c>
      <c r="F219" s="56">
        <v>800000</v>
      </c>
      <c r="G219" s="56">
        <f t="shared" si="137"/>
        <v>640000</v>
      </c>
      <c r="H219" s="56">
        <f t="shared" si="138"/>
        <v>480000</v>
      </c>
      <c r="I219" s="56"/>
      <c r="J219" s="2"/>
      <c r="K219" s="2"/>
      <c r="L219" s="2"/>
      <c r="M219" s="16">
        <v>3500000</v>
      </c>
      <c r="N219" s="171"/>
      <c r="O219" s="171"/>
      <c r="P219" s="59">
        <v>800000</v>
      </c>
      <c r="Q219" s="59">
        <f t="shared" si="145"/>
        <v>640000</v>
      </c>
      <c r="R219" s="59">
        <f t="shared" si="146"/>
        <v>480000</v>
      </c>
      <c r="S219" s="172"/>
      <c r="T219" s="172"/>
      <c r="U219" s="175"/>
      <c r="V219" s="172"/>
      <c r="W219" s="172"/>
      <c r="X219" s="172"/>
      <c r="Y219" s="172"/>
      <c r="Z219" s="61">
        <v>2800000</v>
      </c>
      <c r="AA219" s="61">
        <v>2100000</v>
      </c>
      <c r="AB219" s="172"/>
      <c r="AC219" s="65"/>
      <c r="AD219" s="65"/>
      <c r="AE219" s="65"/>
      <c r="AF219" s="172"/>
      <c r="AG219" s="65"/>
      <c r="AH219" s="65"/>
      <c r="AI219" s="172"/>
      <c r="AJ219" s="65"/>
      <c r="AK219" s="65"/>
      <c r="AL219" s="65"/>
      <c r="AM219" s="172"/>
      <c r="AN219" s="177"/>
      <c r="AO219" s="177"/>
      <c r="AP219" s="169"/>
      <c r="AQ219" s="169"/>
      <c r="AR219" s="169"/>
      <c r="AS219" s="159" t="s">
        <v>396</v>
      </c>
      <c r="AT219" s="178"/>
      <c r="AU219" s="159"/>
      <c r="AV219" s="159"/>
      <c r="AW219" s="4"/>
      <c r="AX219" s="141">
        <f t="shared" si="133"/>
        <v>0</v>
      </c>
      <c r="AY219" s="144">
        <f t="shared" si="131"/>
        <v>0.8</v>
      </c>
      <c r="AZ219" s="144">
        <f t="shared" si="132"/>
        <v>0.6</v>
      </c>
      <c r="BA219" s="4"/>
      <c r="BB219" s="141">
        <f t="shared" si="91"/>
        <v>-640000</v>
      </c>
      <c r="BC219" s="141">
        <f t="shared" si="92"/>
        <v>-480000</v>
      </c>
      <c r="BD219" s="4"/>
    </row>
    <row r="220" spans="1:56" ht="102.75" customHeight="1">
      <c r="A220" s="3">
        <v>148</v>
      </c>
      <c r="B220" s="57" t="s">
        <v>949</v>
      </c>
      <c r="C220" s="57" t="s">
        <v>893</v>
      </c>
      <c r="D220" s="2" t="s">
        <v>264</v>
      </c>
      <c r="E220" s="2" t="s">
        <v>265</v>
      </c>
      <c r="F220" s="79">
        <v>1500000</v>
      </c>
      <c r="G220" s="56">
        <f>0.8*F220</f>
        <v>1200000</v>
      </c>
      <c r="H220" s="56">
        <f>0.6*F220</f>
        <v>900000</v>
      </c>
      <c r="I220" s="56"/>
      <c r="J220" s="2"/>
      <c r="K220" s="2" t="s">
        <v>254</v>
      </c>
      <c r="L220" s="2"/>
      <c r="M220" s="16">
        <v>2500000</v>
      </c>
      <c r="N220" s="171"/>
      <c r="O220" s="2" t="s">
        <v>611</v>
      </c>
      <c r="P220" s="61">
        <v>1500000</v>
      </c>
      <c r="Q220" s="59">
        <f t="shared" si="145"/>
        <v>1200000</v>
      </c>
      <c r="R220" s="59">
        <f t="shared" si="146"/>
        <v>900000</v>
      </c>
      <c r="S220" s="65">
        <v>2500000</v>
      </c>
      <c r="T220" s="65">
        <f>S220*80%</f>
        <v>2000000</v>
      </c>
      <c r="U220" s="65">
        <f>S220*60%</f>
        <v>1500000</v>
      </c>
      <c r="V220" s="65">
        <f aca="true" t="shared" si="149" ref="V220:X221">(S220/P220*100)</f>
        <v>166.66666666666669</v>
      </c>
      <c r="W220" s="65">
        <f t="shared" si="149"/>
        <v>166.66666666666669</v>
      </c>
      <c r="X220" s="65">
        <f t="shared" si="149"/>
        <v>166.66666666666669</v>
      </c>
      <c r="Y220" s="65">
        <v>2500000</v>
      </c>
      <c r="Z220" s="61">
        <v>2800000</v>
      </c>
      <c r="AA220" s="61">
        <v>2100000</v>
      </c>
      <c r="AB220" s="65">
        <f aca="true" t="shared" si="150" ref="AB220:AD222">Y220/P220*100</f>
        <v>166.66666666666669</v>
      </c>
      <c r="AC220" s="65">
        <f t="shared" si="150"/>
        <v>233.33333333333334</v>
      </c>
      <c r="AD220" s="65">
        <f t="shared" si="150"/>
        <v>233.33333333333334</v>
      </c>
      <c r="AE220" s="65"/>
      <c r="AF220" s="65">
        <v>1595000</v>
      </c>
      <c r="AG220" s="65"/>
      <c r="AH220" s="65"/>
      <c r="AI220" s="65" t="e">
        <f>#REF!/P220*100</f>
        <v>#REF!</v>
      </c>
      <c r="AJ220" s="65">
        <f>AF220/P220*100</f>
        <v>106.33333333333333</v>
      </c>
      <c r="AK220" s="65"/>
      <c r="AL220" s="65"/>
      <c r="AM220" s="65">
        <v>1500000</v>
      </c>
      <c r="AN220" s="117">
        <f aca="true" t="shared" si="151" ref="AN220:AN227">ROUND(AM220*40%,-3)</f>
        <v>600000</v>
      </c>
      <c r="AO220" s="117">
        <f aca="true" t="shared" si="152" ref="AO220:AO227">ROUND(AM220*30%,-3)</f>
        <v>450000</v>
      </c>
      <c r="AP220" s="78">
        <f aca="true" t="shared" si="153" ref="AP220:AR222">AM220/P220*100</f>
        <v>100</v>
      </c>
      <c r="AQ220" s="78">
        <f t="shared" si="153"/>
        <v>50</v>
      </c>
      <c r="AR220" s="78">
        <f t="shared" si="153"/>
        <v>50</v>
      </c>
      <c r="AS220" s="3" t="s">
        <v>626</v>
      </c>
      <c r="AT220" s="3" t="s">
        <v>880</v>
      </c>
      <c r="AU220" s="3" t="s">
        <v>346</v>
      </c>
      <c r="AV220" s="3" t="s">
        <v>346</v>
      </c>
      <c r="AW220" s="4"/>
      <c r="AX220" s="141">
        <f t="shared" si="133"/>
        <v>0</v>
      </c>
      <c r="AY220" s="144">
        <f t="shared" si="131"/>
        <v>0.8</v>
      </c>
      <c r="AZ220" s="144">
        <f t="shared" si="132"/>
        <v>0.6</v>
      </c>
      <c r="BA220" s="4"/>
      <c r="BB220" s="141">
        <f aca="true" t="shared" si="154" ref="BB220:BB254">AN220-Q220</f>
        <v>-600000</v>
      </c>
      <c r="BC220" s="141">
        <f aca="true" t="shared" si="155" ref="BC220:BC254">AO220-R220</f>
        <v>-450000</v>
      </c>
      <c r="BD220" s="4"/>
    </row>
    <row r="221" spans="1:56" s="10" customFormat="1" ht="43.5" customHeight="1">
      <c r="A221" s="3">
        <v>149</v>
      </c>
      <c r="B221" s="57" t="s">
        <v>1070</v>
      </c>
      <c r="C221" s="57" t="s">
        <v>803</v>
      </c>
      <c r="D221" s="72" t="s">
        <v>189</v>
      </c>
      <c r="E221" s="72" t="s">
        <v>190</v>
      </c>
      <c r="F221" s="56">
        <v>800000</v>
      </c>
      <c r="G221" s="56">
        <f t="shared" si="137"/>
        <v>640000</v>
      </c>
      <c r="H221" s="56">
        <f t="shared" si="138"/>
        <v>480000</v>
      </c>
      <c r="I221" s="56"/>
      <c r="J221" s="77"/>
      <c r="K221" s="77"/>
      <c r="L221" s="77"/>
      <c r="M221" s="16">
        <v>3000000</v>
      </c>
      <c r="N221" s="95" t="s">
        <v>189</v>
      </c>
      <c r="O221" s="95" t="s">
        <v>190</v>
      </c>
      <c r="P221" s="59">
        <v>800000</v>
      </c>
      <c r="Q221" s="59">
        <f t="shared" si="145"/>
        <v>640000</v>
      </c>
      <c r="R221" s="59">
        <f t="shared" si="146"/>
        <v>480000</v>
      </c>
      <c r="S221" s="61">
        <v>3500000</v>
      </c>
      <c r="T221" s="59">
        <f>0.8*S221</f>
        <v>2800000</v>
      </c>
      <c r="U221" s="59">
        <f>0.6*S221</f>
        <v>2100000</v>
      </c>
      <c r="V221" s="65">
        <f t="shared" si="149"/>
        <v>437.5</v>
      </c>
      <c r="W221" s="65">
        <f t="shared" si="149"/>
        <v>437.5</v>
      </c>
      <c r="X221" s="65">
        <f t="shared" si="149"/>
        <v>437.5</v>
      </c>
      <c r="Y221" s="61">
        <v>3500000</v>
      </c>
      <c r="Z221" s="65">
        <f>Q221</f>
        <v>640000</v>
      </c>
      <c r="AA221" s="65">
        <f>R221</f>
        <v>480000</v>
      </c>
      <c r="AB221" s="65">
        <f t="shared" si="150"/>
        <v>437.5</v>
      </c>
      <c r="AC221" s="65">
        <f t="shared" si="150"/>
        <v>100</v>
      </c>
      <c r="AD221" s="65">
        <f t="shared" si="150"/>
        <v>100</v>
      </c>
      <c r="AE221" s="89"/>
      <c r="AF221" s="89"/>
      <c r="AG221" s="89"/>
      <c r="AH221" s="65"/>
      <c r="AI221" s="65" t="e">
        <f>#REF!/P221*100</f>
        <v>#REF!</v>
      </c>
      <c r="AJ221" s="65"/>
      <c r="AK221" s="65"/>
      <c r="AL221" s="65"/>
      <c r="AM221" s="65">
        <v>3000000</v>
      </c>
      <c r="AN221" s="117">
        <f t="shared" si="151"/>
        <v>1200000</v>
      </c>
      <c r="AO221" s="117">
        <f t="shared" si="152"/>
        <v>900000</v>
      </c>
      <c r="AP221" s="78">
        <f t="shared" si="153"/>
        <v>375</v>
      </c>
      <c r="AQ221" s="78">
        <f t="shared" si="153"/>
        <v>187.5</v>
      </c>
      <c r="AR221" s="78">
        <f t="shared" si="153"/>
        <v>187.5</v>
      </c>
      <c r="AS221" s="3" t="s">
        <v>323</v>
      </c>
      <c r="AT221" s="3" t="s">
        <v>845</v>
      </c>
      <c r="AU221" s="2"/>
      <c r="AV221" s="2"/>
      <c r="AW221" s="90"/>
      <c r="AX221" s="141">
        <f t="shared" si="133"/>
        <v>0</v>
      </c>
      <c r="AY221" s="144">
        <f t="shared" si="131"/>
        <v>0.8</v>
      </c>
      <c r="AZ221" s="144">
        <f t="shared" si="132"/>
        <v>0.6</v>
      </c>
      <c r="BA221" s="90"/>
      <c r="BB221" s="141">
        <f t="shared" si="154"/>
        <v>560000</v>
      </c>
      <c r="BC221" s="141">
        <f t="shared" si="155"/>
        <v>420000</v>
      </c>
      <c r="BD221" s="90"/>
    </row>
    <row r="222" spans="1:56" ht="44.25" customHeight="1">
      <c r="A222" s="3">
        <v>150</v>
      </c>
      <c r="B222" s="57" t="s">
        <v>1071</v>
      </c>
      <c r="C222" s="57" t="s">
        <v>804</v>
      </c>
      <c r="D222" s="72" t="s">
        <v>191</v>
      </c>
      <c r="E222" s="72" t="s">
        <v>192</v>
      </c>
      <c r="F222" s="56">
        <v>1000000</v>
      </c>
      <c r="G222" s="56">
        <f t="shared" si="137"/>
        <v>800000</v>
      </c>
      <c r="H222" s="56">
        <f t="shared" si="138"/>
        <v>600000</v>
      </c>
      <c r="I222" s="56"/>
      <c r="J222" s="2"/>
      <c r="K222" s="2"/>
      <c r="L222" s="2"/>
      <c r="M222" s="16">
        <v>3500000</v>
      </c>
      <c r="N222" s="95" t="s">
        <v>191</v>
      </c>
      <c r="O222" s="95" t="s">
        <v>192</v>
      </c>
      <c r="P222" s="59">
        <v>1000000</v>
      </c>
      <c r="Q222" s="59">
        <f t="shared" si="145"/>
        <v>800000</v>
      </c>
      <c r="R222" s="59">
        <f t="shared" si="146"/>
        <v>600000</v>
      </c>
      <c r="S222" s="59">
        <v>1000000</v>
      </c>
      <c r="T222" s="59">
        <f>0.8*S222</f>
        <v>800000</v>
      </c>
      <c r="U222" s="59">
        <f>0.6*S222</f>
        <v>600000</v>
      </c>
      <c r="V222" s="65">
        <f>(S222/P222*100)</f>
        <v>100</v>
      </c>
      <c r="W222" s="65">
        <f>(T222/Q222*100)</f>
        <v>100</v>
      </c>
      <c r="X222" s="65">
        <f>(U222/R222*100)</f>
        <v>100</v>
      </c>
      <c r="Y222" s="59">
        <v>1000000</v>
      </c>
      <c r="Z222" s="65">
        <f>Q222</f>
        <v>800000</v>
      </c>
      <c r="AA222" s="65">
        <f>R222</f>
        <v>600000</v>
      </c>
      <c r="AB222" s="65">
        <f t="shared" si="150"/>
        <v>100</v>
      </c>
      <c r="AC222" s="65">
        <f t="shared" si="150"/>
        <v>100</v>
      </c>
      <c r="AD222" s="65">
        <f t="shared" si="150"/>
        <v>100</v>
      </c>
      <c r="AE222" s="65"/>
      <c r="AF222" s="65">
        <v>50000</v>
      </c>
      <c r="AG222" s="65"/>
      <c r="AH222" s="65"/>
      <c r="AI222" s="65" t="e">
        <f>#REF!/P222*100</f>
        <v>#REF!</v>
      </c>
      <c r="AJ222" s="65">
        <f>AF222/P222*100</f>
        <v>5</v>
      </c>
      <c r="AK222" s="65"/>
      <c r="AL222" s="65"/>
      <c r="AM222" s="65">
        <v>1000000</v>
      </c>
      <c r="AN222" s="117">
        <f t="shared" si="151"/>
        <v>400000</v>
      </c>
      <c r="AO222" s="117">
        <f t="shared" si="152"/>
        <v>300000</v>
      </c>
      <c r="AP222" s="78">
        <f t="shared" si="153"/>
        <v>100</v>
      </c>
      <c r="AQ222" s="78">
        <f t="shared" si="153"/>
        <v>50</v>
      </c>
      <c r="AR222" s="78">
        <f t="shared" si="153"/>
        <v>50</v>
      </c>
      <c r="AS222" s="3"/>
      <c r="AT222" s="3"/>
      <c r="AU222" s="2"/>
      <c r="AV222" s="2"/>
      <c r="AW222" s="4"/>
      <c r="AX222" s="141">
        <f t="shared" si="133"/>
        <v>0</v>
      </c>
      <c r="AY222" s="144">
        <f t="shared" si="131"/>
        <v>0.8</v>
      </c>
      <c r="AZ222" s="144">
        <f t="shared" si="132"/>
        <v>0.6</v>
      </c>
      <c r="BA222" s="4"/>
      <c r="BB222" s="141">
        <f t="shared" si="154"/>
        <v>-400000</v>
      </c>
      <c r="BC222" s="141">
        <f t="shared" si="155"/>
        <v>-300000</v>
      </c>
      <c r="BD222" s="4"/>
    </row>
    <row r="223" spans="1:56" s="10" customFormat="1" ht="19.5" customHeight="1">
      <c r="A223" s="3">
        <v>151</v>
      </c>
      <c r="B223" s="3"/>
      <c r="C223" s="3"/>
      <c r="D223" s="3"/>
      <c r="E223" s="2"/>
      <c r="F223" s="64"/>
      <c r="G223" s="76"/>
      <c r="H223" s="76"/>
      <c r="I223" s="76"/>
      <c r="J223" s="77"/>
      <c r="K223" s="77"/>
      <c r="L223" s="77"/>
      <c r="M223" s="16">
        <v>5000000</v>
      </c>
      <c r="N223" s="2" t="s">
        <v>320</v>
      </c>
      <c r="O223" s="2" t="s">
        <v>321</v>
      </c>
      <c r="P223" s="61"/>
      <c r="Q223" s="65"/>
      <c r="R223" s="65"/>
      <c r="S223" s="61">
        <v>3500000</v>
      </c>
      <c r="T223" s="61">
        <f>S223*80%</f>
        <v>2800000</v>
      </c>
      <c r="U223" s="61">
        <f>S223*60%</f>
        <v>2100000</v>
      </c>
      <c r="V223" s="65"/>
      <c r="W223" s="65"/>
      <c r="X223" s="65"/>
      <c r="Y223" s="61">
        <v>3500000</v>
      </c>
      <c r="Z223" s="61">
        <f>Y223*80%</f>
        <v>2800000</v>
      </c>
      <c r="AA223" s="61">
        <f>Y223*60%</f>
        <v>2100000</v>
      </c>
      <c r="AB223" s="65"/>
      <c r="AC223" s="65"/>
      <c r="AD223" s="65"/>
      <c r="AE223" s="89"/>
      <c r="AF223" s="89"/>
      <c r="AG223" s="89"/>
      <c r="AH223" s="65">
        <v>3524000</v>
      </c>
      <c r="AI223" s="65"/>
      <c r="AJ223" s="65"/>
      <c r="AK223" s="65"/>
      <c r="AL223" s="65"/>
      <c r="AM223" s="65">
        <v>2000000</v>
      </c>
      <c r="AN223" s="117">
        <f t="shared" si="151"/>
        <v>800000</v>
      </c>
      <c r="AO223" s="117">
        <f t="shared" si="152"/>
        <v>600000</v>
      </c>
      <c r="AP223" s="119" t="s">
        <v>895</v>
      </c>
      <c r="AQ223" s="78"/>
      <c r="AR223" s="78"/>
      <c r="AS223" s="3" t="s">
        <v>324</v>
      </c>
      <c r="AT223" s="3" t="s">
        <v>881</v>
      </c>
      <c r="AU223" s="3" t="s">
        <v>325</v>
      </c>
      <c r="AV223" s="3" t="s">
        <v>325</v>
      </c>
      <c r="AW223" s="106" t="s">
        <v>382</v>
      </c>
      <c r="AX223" s="141">
        <f t="shared" si="133"/>
        <v>0</v>
      </c>
      <c r="AY223" s="144" t="e">
        <f t="shared" si="131"/>
        <v>#DIV/0!</v>
      </c>
      <c r="AZ223" s="144" t="e">
        <f t="shared" si="132"/>
        <v>#DIV/0!</v>
      </c>
      <c r="BA223" s="90"/>
      <c r="BB223" s="141">
        <f t="shared" si="154"/>
        <v>800000</v>
      </c>
      <c r="BC223" s="141">
        <f t="shared" si="155"/>
        <v>600000</v>
      </c>
      <c r="BD223" s="90"/>
    </row>
    <row r="224" spans="1:56" s="10" customFormat="1" ht="30.75" customHeight="1">
      <c r="A224" s="3">
        <v>152</v>
      </c>
      <c r="B224" s="3"/>
      <c r="C224" s="3"/>
      <c r="D224" s="3"/>
      <c r="E224" s="2"/>
      <c r="F224" s="64"/>
      <c r="G224" s="76"/>
      <c r="H224" s="76"/>
      <c r="I224" s="76"/>
      <c r="J224" s="77"/>
      <c r="K224" s="77"/>
      <c r="L224" s="77"/>
      <c r="M224" s="16">
        <v>5000000</v>
      </c>
      <c r="N224" s="171" t="s">
        <v>326</v>
      </c>
      <c r="O224" s="2" t="s">
        <v>327</v>
      </c>
      <c r="P224" s="61"/>
      <c r="Q224" s="65"/>
      <c r="R224" s="65"/>
      <c r="S224" s="61">
        <v>3500000</v>
      </c>
      <c r="T224" s="61">
        <f>S224*80%</f>
        <v>2800000</v>
      </c>
      <c r="U224" s="61">
        <f>S224*60%</f>
        <v>2100000</v>
      </c>
      <c r="V224" s="65"/>
      <c r="W224" s="65"/>
      <c r="X224" s="65"/>
      <c r="Y224" s="61">
        <v>3500000</v>
      </c>
      <c r="Z224" s="61">
        <f>Y224*80%</f>
        <v>2800000</v>
      </c>
      <c r="AA224" s="61">
        <f>Y224*60%</f>
        <v>2100000</v>
      </c>
      <c r="AB224" s="65"/>
      <c r="AC224" s="65"/>
      <c r="AD224" s="65"/>
      <c r="AE224" s="89"/>
      <c r="AF224" s="89"/>
      <c r="AG224" s="89"/>
      <c r="AH224" s="65">
        <v>4055000</v>
      </c>
      <c r="AI224" s="65"/>
      <c r="AJ224" s="65"/>
      <c r="AK224" s="65"/>
      <c r="AL224" s="65"/>
      <c r="AM224" s="65">
        <v>2000000</v>
      </c>
      <c r="AN224" s="117">
        <f t="shared" si="151"/>
        <v>800000</v>
      </c>
      <c r="AO224" s="117">
        <f t="shared" si="152"/>
        <v>600000</v>
      </c>
      <c r="AP224" s="119" t="s">
        <v>895</v>
      </c>
      <c r="AQ224" s="78"/>
      <c r="AR224" s="78"/>
      <c r="AS224" s="3" t="s">
        <v>324</v>
      </c>
      <c r="AT224" s="3" t="s">
        <v>881</v>
      </c>
      <c r="AU224" s="3" t="s">
        <v>325</v>
      </c>
      <c r="AV224" s="3" t="s">
        <v>325</v>
      </c>
      <c r="AW224" s="57" t="s">
        <v>377</v>
      </c>
      <c r="AX224" s="141">
        <f t="shared" si="133"/>
        <v>0</v>
      </c>
      <c r="AY224" s="144" t="e">
        <f t="shared" si="131"/>
        <v>#DIV/0!</v>
      </c>
      <c r="AZ224" s="144" t="e">
        <f t="shared" si="132"/>
        <v>#DIV/0!</v>
      </c>
      <c r="BA224" s="90"/>
      <c r="BB224" s="141">
        <f t="shared" si="154"/>
        <v>800000</v>
      </c>
      <c r="BC224" s="141">
        <f t="shared" si="155"/>
        <v>600000</v>
      </c>
      <c r="BD224" s="90"/>
    </row>
    <row r="225" spans="1:56" s="10" customFormat="1" ht="36" customHeight="1">
      <c r="A225" s="3">
        <v>153</v>
      </c>
      <c r="B225" s="3"/>
      <c r="C225" s="3"/>
      <c r="D225" s="3"/>
      <c r="E225" s="2"/>
      <c r="F225" s="64"/>
      <c r="G225" s="76"/>
      <c r="H225" s="76"/>
      <c r="I225" s="76"/>
      <c r="J225" s="77"/>
      <c r="K225" s="77"/>
      <c r="L225" s="77"/>
      <c r="M225" s="16">
        <v>5000000</v>
      </c>
      <c r="N225" s="171"/>
      <c r="O225" s="2" t="s">
        <v>328</v>
      </c>
      <c r="P225" s="61"/>
      <c r="Q225" s="65"/>
      <c r="R225" s="65"/>
      <c r="S225" s="61">
        <v>3500000</v>
      </c>
      <c r="T225" s="61">
        <f>S225*80%</f>
        <v>2800000</v>
      </c>
      <c r="U225" s="61">
        <f>S225*60%</f>
        <v>2100000</v>
      </c>
      <c r="V225" s="65"/>
      <c r="W225" s="65"/>
      <c r="X225" s="65"/>
      <c r="Y225" s="61">
        <v>3500000</v>
      </c>
      <c r="Z225" s="61">
        <f>Y225*80%</f>
        <v>2800000</v>
      </c>
      <c r="AA225" s="61">
        <f>Y225*60%</f>
        <v>2100000</v>
      </c>
      <c r="AB225" s="65"/>
      <c r="AC225" s="65"/>
      <c r="AD225" s="65"/>
      <c r="AE225" s="89"/>
      <c r="AF225" s="89"/>
      <c r="AG225" s="89"/>
      <c r="AH225" s="65"/>
      <c r="AI225" s="65"/>
      <c r="AJ225" s="65"/>
      <c r="AK225" s="65"/>
      <c r="AL225" s="65"/>
      <c r="AM225" s="65">
        <v>2000000</v>
      </c>
      <c r="AN225" s="117">
        <f t="shared" si="151"/>
        <v>800000</v>
      </c>
      <c r="AO225" s="117">
        <f t="shared" si="152"/>
        <v>600000</v>
      </c>
      <c r="AP225" s="119" t="s">
        <v>895</v>
      </c>
      <c r="AQ225" s="78"/>
      <c r="AR225" s="78"/>
      <c r="AS225" s="3" t="s">
        <v>324</v>
      </c>
      <c r="AT225" s="3" t="s">
        <v>881</v>
      </c>
      <c r="AU225" s="3" t="s">
        <v>329</v>
      </c>
      <c r="AV225" s="3" t="s">
        <v>329</v>
      </c>
      <c r="AW225" s="90"/>
      <c r="AX225" s="141">
        <f t="shared" si="133"/>
        <v>0</v>
      </c>
      <c r="AY225" s="144" t="e">
        <f t="shared" si="131"/>
        <v>#DIV/0!</v>
      </c>
      <c r="AZ225" s="144" t="e">
        <f t="shared" si="132"/>
        <v>#DIV/0!</v>
      </c>
      <c r="BA225" s="90"/>
      <c r="BB225" s="141">
        <f t="shared" si="154"/>
        <v>800000</v>
      </c>
      <c r="BC225" s="141">
        <f t="shared" si="155"/>
        <v>600000</v>
      </c>
      <c r="BD225" s="90"/>
    </row>
    <row r="226" spans="1:56" s="10" customFormat="1" ht="33.75" customHeight="1">
      <c r="A226" s="3">
        <v>154</v>
      </c>
      <c r="B226" s="3"/>
      <c r="C226" s="3"/>
      <c r="D226" s="3"/>
      <c r="E226" s="2"/>
      <c r="F226" s="64"/>
      <c r="G226" s="76"/>
      <c r="H226" s="76"/>
      <c r="I226" s="76"/>
      <c r="J226" s="77"/>
      <c r="K226" s="77"/>
      <c r="L226" s="77"/>
      <c r="M226" s="16">
        <v>5000000</v>
      </c>
      <c r="N226" s="2" t="s">
        <v>330</v>
      </c>
      <c r="O226" s="2" t="s">
        <v>331</v>
      </c>
      <c r="P226" s="61"/>
      <c r="Q226" s="65"/>
      <c r="R226" s="65"/>
      <c r="S226" s="61">
        <v>3500000</v>
      </c>
      <c r="T226" s="61">
        <f>S226*80%</f>
        <v>2800000</v>
      </c>
      <c r="U226" s="61">
        <f>S226*60%</f>
        <v>2100000</v>
      </c>
      <c r="V226" s="65"/>
      <c r="W226" s="65"/>
      <c r="X226" s="65"/>
      <c r="Y226" s="61">
        <v>3500000</v>
      </c>
      <c r="Z226" s="61">
        <f>Y226*80%</f>
        <v>2800000</v>
      </c>
      <c r="AA226" s="61">
        <f>Y226*60%</f>
        <v>2100000</v>
      </c>
      <c r="AB226" s="65"/>
      <c r="AC226" s="65"/>
      <c r="AD226" s="65"/>
      <c r="AE226" s="89"/>
      <c r="AF226" s="89"/>
      <c r="AG226" s="89"/>
      <c r="AH226" s="65">
        <v>3509000</v>
      </c>
      <c r="AI226" s="65"/>
      <c r="AJ226" s="65"/>
      <c r="AK226" s="65"/>
      <c r="AL226" s="65"/>
      <c r="AM226" s="65">
        <v>2000000</v>
      </c>
      <c r="AN226" s="117">
        <f t="shared" si="151"/>
        <v>800000</v>
      </c>
      <c r="AO226" s="117">
        <f t="shared" si="152"/>
        <v>600000</v>
      </c>
      <c r="AP226" s="119" t="s">
        <v>895</v>
      </c>
      <c r="AQ226" s="78"/>
      <c r="AR226" s="78"/>
      <c r="AS226" s="3" t="s">
        <v>324</v>
      </c>
      <c r="AT226" s="3" t="s">
        <v>881</v>
      </c>
      <c r="AU226" s="3" t="s">
        <v>325</v>
      </c>
      <c r="AV226" s="3" t="s">
        <v>325</v>
      </c>
      <c r="AW226" s="57" t="s">
        <v>382</v>
      </c>
      <c r="AX226" s="141">
        <f t="shared" si="133"/>
        <v>0</v>
      </c>
      <c r="AY226" s="144" t="e">
        <f t="shared" si="131"/>
        <v>#DIV/0!</v>
      </c>
      <c r="AZ226" s="144" t="e">
        <f t="shared" si="132"/>
        <v>#DIV/0!</v>
      </c>
      <c r="BA226" s="90"/>
      <c r="BB226" s="141">
        <f t="shared" si="154"/>
        <v>800000</v>
      </c>
      <c r="BC226" s="141">
        <f t="shared" si="155"/>
        <v>600000</v>
      </c>
      <c r="BD226" s="90"/>
    </row>
    <row r="227" spans="1:56" s="10" customFormat="1" ht="18.75" customHeight="1">
      <c r="A227" s="3">
        <v>155</v>
      </c>
      <c r="B227" s="3"/>
      <c r="C227" s="3"/>
      <c r="D227" s="3"/>
      <c r="E227" s="2"/>
      <c r="F227" s="64"/>
      <c r="G227" s="76"/>
      <c r="H227" s="76"/>
      <c r="I227" s="76"/>
      <c r="J227" s="77"/>
      <c r="K227" s="77"/>
      <c r="L227" s="77"/>
      <c r="M227" s="16"/>
      <c r="N227" s="2" t="s">
        <v>683</v>
      </c>
      <c r="O227" s="2" t="s">
        <v>684</v>
      </c>
      <c r="P227" s="61"/>
      <c r="Q227" s="65"/>
      <c r="R227" s="65"/>
      <c r="S227" s="61"/>
      <c r="T227" s="61"/>
      <c r="U227" s="61"/>
      <c r="V227" s="65"/>
      <c r="W227" s="65"/>
      <c r="X227" s="65"/>
      <c r="Y227" s="61"/>
      <c r="Z227" s="61"/>
      <c r="AA227" s="61"/>
      <c r="AB227" s="65"/>
      <c r="AC227" s="65"/>
      <c r="AD227" s="65"/>
      <c r="AE227" s="89"/>
      <c r="AF227" s="89"/>
      <c r="AG227" s="89"/>
      <c r="AH227" s="65"/>
      <c r="AI227" s="65"/>
      <c r="AJ227" s="65"/>
      <c r="AK227" s="65"/>
      <c r="AL227" s="65"/>
      <c r="AM227" s="65">
        <v>2000000</v>
      </c>
      <c r="AN227" s="117">
        <f t="shared" si="151"/>
        <v>800000</v>
      </c>
      <c r="AO227" s="117">
        <f t="shared" si="152"/>
        <v>600000</v>
      </c>
      <c r="AP227" s="119" t="s">
        <v>895</v>
      </c>
      <c r="AQ227" s="78"/>
      <c r="AR227" s="78"/>
      <c r="AS227" s="3" t="s">
        <v>324</v>
      </c>
      <c r="AT227" s="3" t="s">
        <v>881</v>
      </c>
      <c r="AU227" s="3"/>
      <c r="AV227" s="3"/>
      <c r="AW227" s="57"/>
      <c r="AX227" s="141"/>
      <c r="AY227" s="144"/>
      <c r="AZ227" s="144"/>
      <c r="BA227" s="90"/>
      <c r="BB227" s="141">
        <f t="shared" si="154"/>
        <v>800000</v>
      </c>
      <c r="BC227" s="141">
        <f t="shared" si="155"/>
        <v>600000</v>
      </c>
      <c r="BD227" s="90"/>
    </row>
    <row r="228" spans="1:56" ht="21" customHeight="1">
      <c r="A228" s="93" t="s">
        <v>7</v>
      </c>
      <c r="B228" s="93"/>
      <c r="C228" s="93" t="s">
        <v>7</v>
      </c>
      <c r="D228" s="94" t="s">
        <v>8</v>
      </c>
      <c r="E228" s="57"/>
      <c r="F228" s="68"/>
      <c r="G228" s="65"/>
      <c r="H228" s="65"/>
      <c r="I228" s="65"/>
      <c r="J228" s="2"/>
      <c r="K228" s="2"/>
      <c r="L228" s="2"/>
      <c r="M228" s="16"/>
      <c r="N228" s="91" t="s">
        <v>8</v>
      </c>
      <c r="O228" s="2"/>
      <c r="P228" s="68"/>
      <c r="Q228" s="65"/>
      <c r="R228" s="65"/>
      <c r="S228" s="68"/>
      <c r="T228" s="65"/>
      <c r="U228" s="65"/>
      <c r="V228" s="65"/>
      <c r="W228" s="65"/>
      <c r="X228" s="65"/>
      <c r="Y228" s="68"/>
      <c r="Z228" s="65"/>
      <c r="AA228" s="65"/>
      <c r="AB228" s="65"/>
      <c r="AC228" s="65"/>
      <c r="AD228" s="65"/>
      <c r="AE228" s="65"/>
      <c r="AF228" s="65"/>
      <c r="AG228" s="65"/>
      <c r="AH228" s="65"/>
      <c r="AI228" s="65"/>
      <c r="AJ228" s="65"/>
      <c r="AK228" s="65"/>
      <c r="AL228" s="65"/>
      <c r="AM228" s="65"/>
      <c r="AN228" s="117"/>
      <c r="AO228" s="65"/>
      <c r="AP228" s="78"/>
      <c r="AQ228" s="78"/>
      <c r="AR228" s="78"/>
      <c r="AS228" s="3"/>
      <c r="AT228" s="3"/>
      <c r="AU228" s="2"/>
      <c r="AV228" s="2"/>
      <c r="AW228" s="4"/>
      <c r="AX228" s="141">
        <f t="shared" si="133"/>
        <v>0</v>
      </c>
      <c r="AY228" s="144" t="e">
        <f t="shared" si="131"/>
        <v>#DIV/0!</v>
      </c>
      <c r="AZ228" s="144" t="e">
        <f t="shared" si="132"/>
        <v>#DIV/0!</v>
      </c>
      <c r="BA228" s="4"/>
      <c r="BB228" s="141">
        <f t="shared" si="154"/>
        <v>0</v>
      </c>
      <c r="BC228" s="141">
        <f t="shared" si="155"/>
        <v>0</v>
      </c>
      <c r="BD228" s="4"/>
    </row>
    <row r="229" spans="1:56" ht="30" customHeight="1">
      <c r="A229" s="3">
        <v>156</v>
      </c>
      <c r="B229" s="3"/>
      <c r="C229" s="3"/>
      <c r="D229" s="94"/>
      <c r="E229" s="57"/>
      <c r="F229" s="68"/>
      <c r="G229" s="65"/>
      <c r="H229" s="65"/>
      <c r="I229" s="65"/>
      <c r="J229" s="2"/>
      <c r="K229" s="2"/>
      <c r="L229" s="2"/>
      <c r="M229" s="16"/>
      <c r="N229" s="171" t="s">
        <v>530</v>
      </c>
      <c r="O229" s="92" t="s">
        <v>531</v>
      </c>
      <c r="P229" s="68"/>
      <c r="Q229" s="65"/>
      <c r="R229" s="65"/>
      <c r="S229" s="68">
        <v>600000</v>
      </c>
      <c r="T229" s="61">
        <f>S229*80%</f>
        <v>480000</v>
      </c>
      <c r="U229" s="61">
        <f>S229*60%</f>
        <v>360000</v>
      </c>
      <c r="V229" s="65"/>
      <c r="W229" s="65"/>
      <c r="X229" s="65"/>
      <c r="Y229" s="68">
        <v>600000</v>
      </c>
      <c r="Z229" s="61">
        <f>Y229*80%</f>
        <v>480000</v>
      </c>
      <c r="AA229" s="61">
        <f>Y229*60%</f>
        <v>360000</v>
      </c>
      <c r="AB229" s="65"/>
      <c r="AC229" s="65"/>
      <c r="AD229" s="65"/>
      <c r="AE229" s="65"/>
      <c r="AF229" s="65"/>
      <c r="AG229" s="65"/>
      <c r="AH229" s="65"/>
      <c r="AI229" s="65"/>
      <c r="AJ229" s="65"/>
      <c r="AK229" s="65"/>
      <c r="AL229" s="65"/>
      <c r="AM229" s="65">
        <v>500000</v>
      </c>
      <c r="AN229" s="117">
        <f>ROUND(AM229*40%,-3)</f>
        <v>200000</v>
      </c>
      <c r="AO229" s="117">
        <f>ROUND(AM229*30%,-3)</f>
        <v>150000</v>
      </c>
      <c r="AP229" s="119" t="s">
        <v>895</v>
      </c>
      <c r="AQ229" s="78"/>
      <c r="AR229" s="78"/>
      <c r="AS229" s="3" t="s">
        <v>324</v>
      </c>
      <c r="AT229" s="3" t="s">
        <v>835</v>
      </c>
      <c r="AU229" s="2"/>
      <c r="AV229" s="2"/>
      <c r="AW229" s="4"/>
      <c r="AX229" s="141">
        <f t="shared" si="133"/>
        <v>0</v>
      </c>
      <c r="AY229" s="144" t="e">
        <f t="shared" si="131"/>
        <v>#DIV/0!</v>
      </c>
      <c r="AZ229" s="144" t="e">
        <f t="shared" si="132"/>
        <v>#DIV/0!</v>
      </c>
      <c r="BA229" s="4"/>
      <c r="BB229" s="141">
        <f t="shared" si="154"/>
        <v>200000</v>
      </c>
      <c r="BC229" s="141">
        <f t="shared" si="155"/>
        <v>150000</v>
      </c>
      <c r="BD229" s="4"/>
    </row>
    <row r="230" spans="1:56" ht="31.5" customHeight="1">
      <c r="A230" s="3">
        <v>157</v>
      </c>
      <c r="B230" s="3"/>
      <c r="C230" s="3"/>
      <c r="D230" s="94"/>
      <c r="E230" s="57"/>
      <c r="F230" s="68"/>
      <c r="G230" s="65"/>
      <c r="H230" s="65"/>
      <c r="I230" s="65"/>
      <c r="J230" s="2"/>
      <c r="K230" s="2"/>
      <c r="L230" s="2"/>
      <c r="M230" s="16"/>
      <c r="N230" s="171"/>
      <c r="O230" s="92" t="s">
        <v>532</v>
      </c>
      <c r="P230" s="68"/>
      <c r="Q230" s="65"/>
      <c r="R230" s="65"/>
      <c r="S230" s="68">
        <v>600000</v>
      </c>
      <c r="T230" s="61">
        <f>S230*80%</f>
        <v>480000</v>
      </c>
      <c r="U230" s="61">
        <f>S230*60%</f>
        <v>360000</v>
      </c>
      <c r="V230" s="65"/>
      <c r="W230" s="65"/>
      <c r="X230" s="65"/>
      <c r="Y230" s="68">
        <v>600000</v>
      </c>
      <c r="Z230" s="61">
        <f>Y230*80%</f>
        <v>480000</v>
      </c>
      <c r="AA230" s="61">
        <f>Y230*60%</f>
        <v>360000</v>
      </c>
      <c r="AB230" s="65"/>
      <c r="AC230" s="65"/>
      <c r="AD230" s="65"/>
      <c r="AE230" s="65"/>
      <c r="AF230" s="65"/>
      <c r="AG230" s="65"/>
      <c r="AH230" s="65"/>
      <c r="AI230" s="65"/>
      <c r="AJ230" s="65"/>
      <c r="AK230" s="65"/>
      <c r="AL230" s="65"/>
      <c r="AM230" s="65">
        <v>500000</v>
      </c>
      <c r="AN230" s="117">
        <f>ROUND(AM230*40%,-3)</f>
        <v>200000</v>
      </c>
      <c r="AO230" s="117">
        <f>ROUND(AM230*30%,-3)</f>
        <v>150000</v>
      </c>
      <c r="AP230" s="119" t="s">
        <v>895</v>
      </c>
      <c r="AQ230" s="78"/>
      <c r="AR230" s="78"/>
      <c r="AS230" s="3" t="s">
        <v>324</v>
      </c>
      <c r="AT230" s="3" t="s">
        <v>835</v>
      </c>
      <c r="AU230" s="2"/>
      <c r="AV230" s="2"/>
      <c r="AW230" s="4"/>
      <c r="AX230" s="141">
        <f t="shared" si="133"/>
        <v>0</v>
      </c>
      <c r="AY230" s="144" t="e">
        <f t="shared" si="131"/>
        <v>#DIV/0!</v>
      </c>
      <c r="AZ230" s="144" t="e">
        <f t="shared" si="132"/>
        <v>#DIV/0!</v>
      </c>
      <c r="BA230" s="4"/>
      <c r="BB230" s="141">
        <f t="shared" si="154"/>
        <v>200000</v>
      </c>
      <c r="BC230" s="141">
        <f t="shared" si="155"/>
        <v>150000</v>
      </c>
      <c r="BD230" s="4"/>
    </row>
    <row r="231" spans="1:56" ht="45" customHeight="1">
      <c r="A231" s="3">
        <v>158</v>
      </c>
      <c r="B231" s="3"/>
      <c r="C231" s="3"/>
      <c r="D231" s="94"/>
      <c r="E231" s="57"/>
      <c r="F231" s="68"/>
      <c r="G231" s="65"/>
      <c r="H231" s="65"/>
      <c r="I231" s="65"/>
      <c r="J231" s="2"/>
      <c r="K231" s="2"/>
      <c r="L231" s="2"/>
      <c r="M231" s="16"/>
      <c r="N231" s="2"/>
      <c r="O231" s="92" t="s">
        <v>533</v>
      </c>
      <c r="P231" s="68"/>
      <c r="Q231" s="65"/>
      <c r="R231" s="65"/>
      <c r="S231" s="70">
        <v>300000</v>
      </c>
      <c r="T231" s="61">
        <f>S231*80%</f>
        <v>240000</v>
      </c>
      <c r="U231" s="61">
        <f>S231*60%</f>
        <v>180000</v>
      </c>
      <c r="V231" s="65"/>
      <c r="W231" s="65"/>
      <c r="X231" s="65"/>
      <c r="Y231" s="70">
        <v>300000</v>
      </c>
      <c r="Z231" s="61">
        <f>Y231*80%</f>
        <v>240000</v>
      </c>
      <c r="AA231" s="61">
        <f>Y231*60%</f>
        <v>180000</v>
      </c>
      <c r="AB231" s="65"/>
      <c r="AC231" s="65"/>
      <c r="AD231" s="65"/>
      <c r="AE231" s="65"/>
      <c r="AF231" s="65"/>
      <c r="AG231" s="65"/>
      <c r="AH231" s="65"/>
      <c r="AI231" s="65"/>
      <c r="AJ231" s="65"/>
      <c r="AK231" s="65"/>
      <c r="AL231" s="65"/>
      <c r="AM231" s="65">
        <v>300000</v>
      </c>
      <c r="AN231" s="117">
        <f>ROUND(AM231*40%,-3)</f>
        <v>120000</v>
      </c>
      <c r="AO231" s="117">
        <f>ROUND(AM231*30%,-3)</f>
        <v>90000</v>
      </c>
      <c r="AP231" s="119" t="s">
        <v>895</v>
      </c>
      <c r="AQ231" s="78"/>
      <c r="AR231" s="78"/>
      <c r="AS231" s="3" t="s">
        <v>324</v>
      </c>
      <c r="AT231" s="3" t="s">
        <v>835</v>
      </c>
      <c r="AU231" s="2"/>
      <c r="AV231" s="2"/>
      <c r="AW231" s="4"/>
      <c r="AX231" s="141">
        <f t="shared" si="133"/>
        <v>0</v>
      </c>
      <c r="AY231" s="144" t="e">
        <f t="shared" si="131"/>
        <v>#DIV/0!</v>
      </c>
      <c r="AZ231" s="144" t="e">
        <f t="shared" si="132"/>
        <v>#DIV/0!</v>
      </c>
      <c r="BA231" s="4"/>
      <c r="BB231" s="141">
        <f t="shared" si="154"/>
        <v>120000</v>
      </c>
      <c r="BC231" s="141">
        <f t="shared" si="155"/>
        <v>90000</v>
      </c>
      <c r="BD231" s="4"/>
    </row>
    <row r="232" spans="1:56" s="10" customFormat="1" ht="28.5" customHeight="1">
      <c r="A232" s="3">
        <v>159</v>
      </c>
      <c r="B232" s="57" t="s">
        <v>1072</v>
      </c>
      <c r="C232" s="57" t="s">
        <v>805</v>
      </c>
      <c r="D232" s="3"/>
      <c r="E232" s="2" t="s">
        <v>100</v>
      </c>
      <c r="F232" s="64">
        <v>162000</v>
      </c>
      <c r="G232" s="76">
        <v>130000</v>
      </c>
      <c r="H232" s="76">
        <v>97000</v>
      </c>
      <c r="I232" s="76" t="s">
        <v>391</v>
      </c>
      <c r="J232" s="77"/>
      <c r="K232" s="77"/>
      <c r="L232" s="77"/>
      <c r="M232" s="16"/>
      <c r="N232" s="2"/>
      <c r="O232" s="2" t="s">
        <v>100</v>
      </c>
      <c r="P232" s="61">
        <v>162000</v>
      </c>
      <c r="Q232" s="65">
        <v>130000</v>
      </c>
      <c r="R232" s="65">
        <v>97000</v>
      </c>
      <c r="S232" s="61">
        <v>180000</v>
      </c>
      <c r="T232" s="65">
        <v>130000</v>
      </c>
      <c r="U232" s="65">
        <v>97000</v>
      </c>
      <c r="V232" s="65">
        <f>(S232/P232*100)</f>
        <v>111.11111111111111</v>
      </c>
      <c r="W232" s="65">
        <f>(T232/Q232*100)</f>
        <v>100</v>
      </c>
      <c r="X232" s="65">
        <f>(U232/R232*100)</f>
        <v>100</v>
      </c>
      <c r="Y232" s="61">
        <v>180000</v>
      </c>
      <c r="Z232" s="65">
        <f>Q232</f>
        <v>130000</v>
      </c>
      <c r="AA232" s="65">
        <f>R232</f>
        <v>97000</v>
      </c>
      <c r="AB232" s="65">
        <f>Y232/P232*100</f>
        <v>111.11111111111111</v>
      </c>
      <c r="AC232" s="65">
        <f>Z232/Q232*100</f>
        <v>100</v>
      </c>
      <c r="AD232" s="65">
        <f>AA232/R232*100</f>
        <v>100</v>
      </c>
      <c r="AE232" s="89"/>
      <c r="AF232" s="89">
        <v>847000</v>
      </c>
      <c r="AG232" s="89"/>
      <c r="AH232" s="65"/>
      <c r="AI232" s="65" t="e">
        <f>#REF!/P232*100</f>
        <v>#REF!</v>
      </c>
      <c r="AJ232" s="65">
        <f>AF232/P232*100</f>
        <v>522.8395061728395</v>
      </c>
      <c r="AK232" s="65"/>
      <c r="AL232" s="65"/>
      <c r="AM232" s="65">
        <v>162000</v>
      </c>
      <c r="AN232" s="117">
        <f>ROUND(AM232*40%,-3)</f>
        <v>65000</v>
      </c>
      <c r="AO232" s="117">
        <f>ROUND(AM232*30%,-3)</f>
        <v>49000</v>
      </c>
      <c r="AP232" s="78">
        <f>AM232/P232*100</f>
        <v>100</v>
      </c>
      <c r="AQ232" s="78">
        <f>AN232/Q232*100</f>
        <v>50</v>
      </c>
      <c r="AR232" s="78">
        <f>AO232/R232*100</f>
        <v>50.51546391752577</v>
      </c>
      <c r="AS232" s="3"/>
      <c r="AT232" s="3"/>
      <c r="AU232" s="2"/>
      <c r="AV232" s="2"/>
      <c r="AW232" s="90"/>
      <c r="AX232" s="141">
        <f t="shared" si="133"/>
        <v>0</v>
      </c>
      <c r="AY232" s="144">
        <f t="shared" si="131"/>
        <v>0.8024691358024691</v>
      </c>
      <c r="AZ232" s="144">
        <f t="shared" si="132"/>
        <v>0.5987654320987654</v>
      </c>
      <c r="BA232" s="90"/>
      <c r="BB232" s="141">
        <f t="shared" si="154"/>
        <v>-65000</v>
      </c>
      <c r="BC232" s="141">
        <f t="shared" si="155"/>
        <v>-48000</v>
      </c>
      <c r="BD232" s="90"/>
    </row>
    <row r="233" spans="1:56" s="10" customFormat="1" ht="21" customHeight="1">
      <c r="A233" s="6">
        <v>19</v>
      </c>
      <c r="B233" s="6"/>
      <c r="C233" s="6"/>
      <c r="D233" s="52" t="s">
        <v>220</v>
      </c>
      <c r="E233" s="52"/>
      <c r="F233" s="65"/>
      <c r="G233" s="65"/>
      <c r="H233" s="65"/>
      <c r="I233" s="65"/>
      <c r="J233" s="77"/>
      <c r="K233" s="77"/>
      <c r="L233" s="77"/>
      <c r="M233" s="16"/>
      <c r="N233" s="161" t="s">
        <v>220</v>
      </c>
      <c r="O233" s="161"/>
      <c r="P233" s="65"/>
      <c r="Q233" s="65"/>
      <c r="R233" s="65"/>
      <c r="S233" s="65"/>
      <c r="T233" s="65"/>
      <c r="U233" s="65"/>
      <c r="V233" s="65"/>
      <c r="W233" s="65"/>
      <c r="X233" s="65"/>
      <c r="Y233" s="65"/>
      <c r="Z233" s="61"/>
      <c r="AA233" s="61"/>
      <c r="AB233" s="65"/>
      <c r="AC233" s="65"/>
      <c r="AD233" s="65"/>
      <c r="AE233" s="89"/>
      <c r="AF233" s="89"/>
      <c r="AG233" s="89"/>
      <c r="AH233" s="65"/>
      <c r="AI233" s="65"/>
      <c r="AJ233" s="65"/>
      <c r="AK233" s="65"/>
      <c r="AL233" s="65"/>
      <c r="AM233" s="65"/>
      <c r="AN233" s="65"/>
      <c r="AO233" s="65"/>
      <c r="AP233" s="78"/>
      <c r="AQ233" s="78"/>
      <c r="AR233" s="78"/>
      <c r="AS233" s="3"/>
      <c r="AT233" s="3"/>
      <c r="AU233" s="2"/>
      <c r="AV233" s="2"/>
      <c r="AW233" s="90"/>
      <c r="AX233" s="141">
        <f t="shared" si="133"/>
        <v>0</v>
      </c>
      <c r="AY233" s="144" t="e">
        <f t="shared" si="131"/>
        <v>#DIV/0!</v>
      </c>
      <c r="AZ233" s="144" t="e">
        <f t="shared" si="132"/>
        <v>#DIV/0!</v>
      </c>
      <c r="BA233" s="90"/>
      <c r="BB233" s="141">
        <f t="shared" si="154"/>
        <v>0</v>
      </c>
      <c r="BC233" s="141">
        <f t="shared" si="155"/>
        <v>0</v>
      </c>
      <c r="BD233" s="90"/>
    </row>
    <row r="234" spans="1:56" ht="20.25" customHeight="1">
      <c r="A234" s="93" t="s">
        <v>5</v>
      </c>
      <c r="B234" s="93"/>
      <c r="C234" s="93"/>
      <c r="D234" s="94" t="s">
        <v>8</v>
      </c>
      <c r="E234" s="57"/>
      <c r="F234" s="68"/>
      <c r="G234" s="65"/>
      <c r="H234" s="65"/>
      <c r="I234" s="65"/>
      <c r="J234" s="2"/>
      <c r="K234" s="2"/>
      <c r="L234" s="2"/>
      <c r="M234" s="16"/>
      <c r="N234" s="91" t="s">
        <v>8</v>
      </c>
      <c r="O234" s="2"/>
      <c r="P234" s="68"/>
      <c r="Q234" s="65"/>
      <c r="R234" s="65"/>
      <c r="S234" s="68"/>
      <c r="T234" s="65"/>
      <c r="U234" s="65"/>
      <c r="V234" s="65"/>
      <c r="W234" s="65"/>
      <c r="X234" s="65"/>
      <c r="Y234" s="68"/>
      <c r="Z234" s="61"/>
      <c r="AA234" s="61"/>
      <c r="AB234" s="65"/>
      <c r="AC234" s="65"/>
      <c r="AD234" s="65"/>
      <c r="AE234" s="65"/>
      <c r="AF234" s="65"/>
      <c r="AG234" s="65"/>
      <c r="AH234" s="65"/>
      <c r="AI234" s="65"/>
      <c r="AJ234" s="65"/>
      <c r="AK234" s="65"/>
      <c r="AL234" s="65"/>
      <c r="AM234" s="65"/>
      <c r="AN234" s="65"/>
      <c r="AO234" s="65"/>
      <c r="AP234" s="78"/>
      <c r="AQ234" s="78"/>
      <c r="AR234" s="78"/>
      <c r="AS234" s="3"/>
      <c r="AT234" s="3"/>
      <c r="AU234" s="2"/>
      <c r="AV234" s="2"/>
      <c r="AW234" s="4"/>
      <c r="AX234" s="141">
        <f t="shared" si="133"/>
        <v>0</v>
      </c>
      <c r="AY234" s="144" t="e">
        <f t="shared" si="131"/>
        <v>#DIV/0!</v>
      </c>
      <c r="AZ234" s="144" t="e">
        <f t="shared" si="132"/>
        <v>#DIV/0!</v>
      </c>
      <c r="BA234" s="4"/>
      <c r="BB234" s="141">
        <f t="shared" si="154"/>
        <v>0</v>
      </c>
      <c r="BC234" s="141">
        <f t="shared" si="155"/>
        <v>0</v>
      </c>
      <c r="BD234" s="4"/>
    </row>
    <row r="235" spans="1:56" ht="31.5" customHeight="1">
      <c r="A235" s="3">
        <v>160</v>
      </c>
      <c r="B235" s="57" t="s">
        <v>1073</v>
      </c>
      <c r="C235" s="57" t="s">
        <v>806</v>
      </c>
      <c r="D235" s="3"/>
      <c r="E235" s="95" t="s">
        <v>193</v>
      </c>
      <c r="F235" s="64">
        <v>149000</v>
      </c>
      <c r="G235" s="76">
        <v>119000</v>
      </c>
      <c r="H235" s="76">
        <v>89000</v>
      </c>
      <c r="I235" s="76" t="s">
        <v>391</v>
      </c>
      <c r="J235" s="2"/>
      <c r="K235" s="2"/>
      <c r="L235" s="2"/>
      <c r="M235" s="16"/>
      <c r="N235" s="2"/>
      <c r="O235" s="95" t="s">
        <v>193</v>
      </c>
      <c r="P235" s="61">
        <v>149000</v>
      </c>
      <c r="Q235" s="65">
        <v>119000</v>
      </c>
      <c r="R235" s="65">
        <v>89000</v>
      </c>
      <c r="S235" s="61">
        <v>225000</v>
      </c>
      <c r="T235" s="65">
        <v>119000</v>
      </c>
      <c r="U235" s="65">
        <v>89000</v>
      </c>
      <c r="V235" s="65">
        <f aca="true" t="shared" si="156" ref="V235:X236">(S235/P235*100)</f>
        <v>151.00671140939596</v>
      </c>
      <c r="W235" s="65">
        <f t="shared" si="156"/>
        <v>100</v>
      </c>
      <c r="X235" s="65">
        <f t="shared" si="156"/>
        <v>100</v>
      </c>
      <c r="Y235" s="61">
        <v>225000</v>
      </c>
      <c r="Z235" s="65">
        <f>Q235</f>
        <v>119000</v>
      </c>
      <c r="AA235" s="65">
        <f>R235</f>
        <v>89000</v>
      </c>
      <c r="AB235" s="65">
        <f aca="true" t="shared" si="157" ref="AB235:AD236">Y235/P235*100</f>
        <v>151.00671140939596</v>
      </c>
      <c r="AC235" s="65">
        <f t="shared" si="157"/>
        <v>100</v>
      </c>
      <c r="AD235" s="65">
        <f t="shared" si="157"/>
        <v>100</v>
      </c>
      <c r="AE235" s="65"/>
      <c r="AF235" s="65"/>
      <c r="AG235" s="65"/>
      <c r="AH235" s="65"/>
      <c r="AI235" s="65" t="e">
        <f>#REF!/P235*100</f>
        <v>#REF!</v>
      </c>
      <c r="AJ235" s="65"/>
      <c r="AK235" s="65"/>
      <c r="AL235" s="65"/>
      <c r="AM235" s="65">
        <v>225000</v>
      </c>
      <c r="AN235" s="117">
        <f>ROUND(AM235*40%,-3)</f>
        <v>90000</v>
      </c>
      <c r="AO235" s="117">
        <f>ROUND(AM235*30%,-3)</f>
        <v>68000</v>
      </c>
      <c r="AP235" s="78">
        <f aca="true" t="shared" si="158" ref="AP235:AR236">AM235/P235*100</f>
        <v>151.00671140939596</v>
      </c>
      <c r="AQ235" s="78">
        <f t="shared" si="158"/>
        <v>75.63025210084034</v>
      </c>
      <c r="AR235" s="78">
        <f t="shared" si="158"/>
        <v>76.40449438202246</v>
      </c>
      <c r="AS235" s="3" t="s">
        <v>323</v>
      </c>
      <c r="AT235" s="3" t="s">
        <v>845</v>
      </c>
      <c r="AU235" s="2"/>
      <c r="AV235" s="2"/>
      <c r="AW235" s="4"/>
      <c r="AX235" s="141">
        <f t="shared" si="133"/>
        <v>0</v>
      </c>
      <c r="AY235" s="144">
        <f t="shared" si="131"/>
        <v>0.7986577181208053</v>
      </c>
      <c r="AZ235" s="144">
        <f t="shared" si="132"/>
        <v>0.5973154362416108</v>
      </c>
      <c r="BA235" s="4"/>
      <c r="BB235" s="141">
        <f t="shared" si="154"/>
        <v>-29000</v>
      </c>
      <c r="BC235" s="141">
        <f t="shared" si="155"/>
        <v>-21000</v>
      </c>
      <c r="BD235" s="4"/>
    </row>
    <row r="236" spans="1:56" ht="33" customHeight="1">
      <c r="A236" s="3">
        <v>161</v>
      </c>
      <c r="B236" s="57" t="s">
        <v>1074</v>
      </c>
      <c r="C236" s="57" t="s">
        <v>807</v>
      </c>
      <c r="D236" s="3"/>
      <c r="E236" s="2" t="s">
        <v>100</v>
      </c>
      <c r="F236" s="64">
        <v>149000</v>
      </c>
      <c r="G236" s="76">
        <v>119000</v>
      </c>
      <c r="H236" s="76">
        <v>89000</v>
      </c>
      <c r="I236" s="76" t="s">
        <v>391</v>
      </c>
      <c r="J236" s="2"/>
      <c r="K236" s="2"/>
      <c r="L236" s="2"/>
      <c r="M236" s="16"/>
      <c r="N236" s="2"/>
      <c r="O236" s="2" t="s">
        <v>100</v>
      </c>
      <c r="P236" s="61">
        <v>149000</v>
      </c>
      <c r="Q236" s="65">
        <v>119000</v>
      </c>
      <c r="R236" s="65">
        <v>89000</v>
      </c>
      <c r="S236" s="61">
        <v>160000</v>
      </c>
      <c r="T236" s="65">
        <v>119000</v>
      </c>
      <c r="U236" s="65">
        <v>89000</v>
      </c>
      <c r="V236" s="65">
        <f t="shared" si="156"/>
        <v>107.38255033557047</v>
      </c>
      <c r="W236" s="65">
        <f t="shared" si="156"/>
        <v>100</v>
      </c>
      <c r="X236" s="65">
        <f t="shared" si="156"/>
        <v>100</v>
      </c>
      <c r="Y236" s="61">
        <v>160000</v>
      </c>
      <c r="Z236" s="65">
        <f>Q236</f>
        <v>119000</v>
      </c>
      <c r="AA236" s="65">
        <f>R236</f>
        <v>89000</v>
      </c>
      <c r="AB236" s="65">
        <f t="shared" si="157"/>
        <v>107.38255033557047</v>
      </c>
      <c r="AC236" s="65">
        <f t="shared" si="157"/>
        <v>100</v>
      </c>
      <c r="AD236" s="65">
        <f t="shared" si="157"/>
        <v>100</v>
      </c>
      <c r="AE236" s="65"/>
      <c r="AF236" s="65"/>
      <c r="AG236" s="65"/>
      <c r="AH236" s="65"/>
      <c r="AI236" s="65" t="e">
        <f>#REF!/P236*100</f>
        <v>#REF!</v>
      </c>
      <c r="AJ236" s="65"/>
      <c r="AK236" s="65"/>
      <c r="AL236" s="65"/>
      <c r="AM236" s="65">
        <v>150000</v>
      </c>
      <c r="AN236" s="117">
        <f>ROUND(AM236*40%,-3)</f>
        <v>60000</v>
      </c>
      <c r="AO236" s="117">
        <f>ROUND(AM236*30%,-3)</f>
        <v>45000</v>
      </c>
      <c r="AP236" s="78">
        <f t="shared" si="158"/>
        <v>100.67114093959732</v>
      </c>
      <c r="AQ236" s="78">
        <f t="shared" si="158"/>
        <v>50.42016806722689</v>
      </c>
      <c r="AR236" s="78">
        <f t="shared" si="158"/>
        <v>50.56179775280899</v>
      </c>
      <c r="AS236" s="3" t="s">
        <v>323</v>
      </c>
      <c r="AT236" s="3" t="s">
        <v>845</v>
      </c>
      <c r="AU236" s="2"/>
      <c r="AV236" s="2"/>
      <c r="AW236" s="4"/>
      <c r="AX236" s="141">
        <f t="shared" si="133"/>
        <v>0</v>
      </c>
      <c r="AY236" s="144">
        <f t="shared" si="131"/>
        <v>0.7986577181208053</v>
      </c>
      <c r="AZ236" s="144">
        <f t="shared" si="132"/>
        <v>0.5973154362416108</v>
      </c>
      <c r="BA236" s="4"/>
      <c r="BB236" s="141">
        <f t="shared" si="154"/>
        <v>-59000</v>
      </c>
      <c r="BC236" s="141">
        <f t="shared" si="155"/>
        <v>-44000</v>
      </c>
      <c r="BD236" s="4"/>
    </row>
    <row r="237" spans="1:56" ht="22.5" customHeight="1">
      <c r="A237" s="6">
        <v>20</v>
      </c>
      <c r="B237" s="6"/>
      <c r="C237" s="6"/>
      <c r="D237" s="52" t="s">
        <v>221</v>
      </c>
      <c r="E237" s="52"/>
      <c r="F237" s="65"/>
      <c r="G237" s="65"/>
      <c r="H237" s="65"/>
      <c r="I237" s="65"/>
      <c r="J237" s="2"/>
      <c r="K237" s="2"/>
      <c r="L237" s="2"/>
      <c r="M237" s="16"/>
      <c r="N237" s="161" t="s">
        <v>221</v>
      </c>
      <c r="O237" s="161"/>
      <c r="P237" s="65"/>
      <c r="Q237" s="65"/>
      <c r="R237" s="65"/>
      <c r="S237" s="61"/>
      <c r="T237" s="61"/>
      <c r="U237" s="61"/>
      <c r="V237" s="65"/>
      <c r="W237" s="65"/>
      <c r="X237" s="65"/>
      <c r="Y237" s="61"/>
      <c r="Z237" s="61"/>
      <c r="AA237" s="61"/>
      <c r="AB237" s="65"/>
      <c r="AC237" s="65"/>
      <c r="AD237" s="65"/>
      <c r="AE237" s="65"/>
      <c r="AF237" s="65"/>
      <c r="AG237" s="65"/>
      <c r="AH237" s="65"/>
      <c r="AI237" s="65"/>
      <c r="AJ237" s="65"/>
      <c r="AK237" s="65"/>
      <c r="AL237" s="65"/>
      <c r="AM237" s="65"/>
      <c r="AN237" s="65"/>
      <c r="AO237" s="65"/>
      <c r="AP237" s="78"/>
      <c r="AQ237" s="78"/>
      <c r="AR237" s="78"/>
      <c r="AS237" s="3"/>
      <c r="AT237" s="3"/>
      <c r="AU237" s="2"/>
      <c r="AV237" s="2"/>
      <c r="AW237" s="4"/>
      <c r="AX237" s="141">
        <f t="shared" si="133"/>
        <v>0</v>
      </c>
      <c r="AY237" s="144" t="e">
        <f t="shared" si="131"/>
        <v>#DIV/0!</v>
      </c>
      <c r="AZ237" s="144" t="e">
        <f t="shared" si="132"/>
        <v>#DIV/0!</v>
      </c>
      <c r="BA237" s="4"/>
      <c r="BB237" s="141">
        <f t="shared" si="154"/>
        <v>0</v>
      </c>
      <c r="BC237" s="141">
        <f t="shared" si="155"/>
        <v>0</v>
      </c>
      <c r="BD237" s="4"/>
    </row>
    <row r="238" spans="1:56" ht="19.5" customHeight="1">
      <c r="A238" s="93" t="s">
        <v>5</v>
      </c>
      <c r="B238" s="93"/>
      <c r="C238" s="93"/>
      <c r="D238" s="94" t="s">
        <v>6</v>
      </c>
      <c r="E238" s="57"/>
      <c r="F238" s="68"/>
      <c r="G238" s="65"/>
      <c r="H238" s="65"/>
      <c r="I238" s="65"/>
      <c r="J238" s="2"/>
      <c r="K238" s="2"/>
      <c r="L238" s="2"/>
      <c r="M238" s="16"/>
      <c r="N238" s="91" t="s">
        <v>6</v>
      </c>
      <c r="O238" s="2"/>
      <c r="P238" s="68"/>
      <c r="Q238" s="65"/>
      <c r="R238" s="65"/>
      <c r="S238" s="61"/>
      <c r="T238" s="61"/>
      <c r="U238" s="61"/>
      <c r="V238" s="65"/>
      <c r="W238" s="65"/>
      <c r="X238" s="65"/>
      <c r="Y238" s="61"/>
      <c r="Z238" s="61"/>
      <c r="AA238" s="61"/>
      <c r="AB238" s="65"/>
      <c r="AC238" s="65"/>
      <c r="AD238" s="65"/>
      <c r="AE238" s="65"/>
      <c r="AF238" s="65"/>
      <c r="AG238" s="65"/>
      <c r="AH238" s="65"/>
      <c r="AI238" s="65"/>
      <c r="AJ238" s="65"/>
      <c r="AK238" s="65"/>
      <c r="AL238" s="65"/>
      <c r="AM238" s="65"/>
      <c r="AN238" s="65"/>
      <c r="AO238" s="65"/>
      <c r="AP238" s="78"/>
      <c r="AQ238" s="78"/>
      <c r="AR238" s="78"/>
      <c r="AS238" s="3"/>
      <c r="AT238" s="3"/>
      <c r="AU238" s="2"/>
      <c r="AV238" s="2"/>
      <c r="AW238" s="4"/>
      <c r="AX238" s="141">
        <f t="shared" si="133"/>
        <v>0</v>
      </c>
      <c r="AY238" s="144" t="e">
        <f t="shared" si="131"/>
        <v>#DIV/0!</v>
      </c>
      <c r="AZ238" s="144" t="e">
        <f t="shared" si="132"/>
        <v>#DIV/0!</v>
      </c>
      <c r="BA238" s="4"/>
      <c r="BB238" s="141">
        <f t="shared" si="154"/>
        <v>0</v>
      </c>
      <c r="BC238" s="141">
        <f t="shared" si="155"/>
        <v>0</v>
      </c>
      <c r="BD238" s="4"/>
    </row>
    <row r="239" spans="1:56" ht="47.25" customHeight="1">
      <c r="A239" s="3">
        <v>162</v>
      </c>
      <c r="B239" s="57" t="s">
        <v>943</v>
      </c>
      <c r="C239" s="57" t="s">
        <v>822</v>
      </c>
      <c r="D239" s="57" t="s">
        <v>194</v>
      </c>
      <c r="E239" s="2" t="s">
        <v>280</v>
      </c>
      <c r="F239" s="56">
        <v>2000000</v>
      </c>
      <c r="G239" s="56">
        <f>0.8*F239</f>
        <v>1600000</v>
      </c>
      <c r="H239" s="56">
        <f>0.6*F239</f>
        <v>1200000</v>
      </c>
      <c r="I239" s="56"/>
      <c r="J239" s="2"/>
      <c r="K239" s="2"/>
      <c r="L239" s="2" t="s">
        <v>263</v>
      </c>
      <c r="M239" s="16">
        <v>6000000</v>
      </c>
      <c r="N239" s="2" t="s">
        <v>194</v>
      </c>
      <c r="O239" s="2" t="s">
        <v>280</v>
      </c>
      <c r="P239" s="59">
        <v>2000000</v>
      </c>
      <c r="Q239" s="59">
        <f>0.8*P239</f>
        <v>1600000</v>
      </c>
      <c r="R239" s="59">
        <f>0.6*P239</f>
        <v>1200000</v>
      </c>
      <c r="S239" s="61">
        <v>4000000</v>
      </c>
      <c r="T239" s="65">
        <f>S239*80%</f>
        <v>3200000</v>
      </c>
      <c r="U239" s="65">
        <f>S239*60%</f>
        <v>2400000</v>
      </c>
      <c r="V239" s="65">
        <f aca="true" t="shared" si="159" ref="V239:V246">(S239/P239*100)</f>
        <v>200</v>
      </c>
      <c r="W239" s="65">
        <f aca="true" t="shared" si="160" ref="W239:X243">(T239/Q239*100)</f>
        <v>200</v>
      </c>
      <c r="X239" s="65">
        <f t="shared" si="160"/>
        <v>200</v>
      </c>
      <c r="Y239" s="61">
        <v>4000000</v>
      </c>
      <c r="Z239" s="65">
        <f aca="true" t="shared" si="161" ref="Z239:AA243">Q239</f>
        <v>1600000</v>
      </c>
      <c r="AA239" s="65">
        <f t="shared" si="161"/>
        <v>1200000</v>
      </c>
      <c r="AB239" s="65">
        <f aca="true" t="shared" si="162" ref="AB239:AD243">Y239/P239*100</f>
        <v>200</v>
      </c>
      <c r="AC239" s="65">
        <f t="shared" si="162"/>
        <v>100</v>
      </c>
      <c r="AD239" s="65">
        <f t="shared" si="162"/>
        <v>100</v>
      </c>
      <c r="AE239" s="65"/>
      <c r="AF239" s="65"/>
      <c r="AG239" s="65"/>
      <c r="AH239" s="65"/>
      <c r="AI239" s="65" t="e">
        <f>#REF!/P239*100</f>
        <v>#REF!</v>
      </c>
      <c r="AJ239" s="65"/>
      <c r="AK239" s="65"/>
      <c r="AL239" s="65"/>
      <c r="AM239" s="65">
        <v>2500000</v>
      </c>
      <c r="AN239" s="117">
        <f aca="true" t="shared" si="163" ref="AN239:AN246">ROUND(AM239*40%,-3)</f>
        <v>1000000</v>
      </c>
      <c r="AO239" s="117">
        <f aca="true" t="shared" si="164" ref="AO239:AO246">ROUND(AM239*30%,-3)</f>
        <v>750000</v>
      </c>
      <c r="AP239" s="78">
        <f aca="true" t="shared" si="165" ref="AP239:AR243">AM239/P239*100</f>
        <v>125</v>
      </c>
      <c r="AQ239" s="78">
        <f t="shared" si="165"/>
        <v>62.5</v>
      </c>
      <c r="AR239" s="78">
        <f t="shared" si="165"/>
        <v>62.5</v>
      </c>
      <c r="AS239" s="3" t="s">
        <v>323</v>
      </c>
      <c r="AT239" s="3" t="s">
        <v>884</v>
      </c>
      <c r="AU239" s="3" t="s">
        <v>445</v>
      </c>
      <c r="AV239" s="3" t="s">
        <v>398</v>
      </c>
      <c r="AW239" s="4"/>
      <c r="AX239" s="141">
        <f t="shared" si="133"/>
        <v>0</v>
      </c>
      <c r="AY239" s="144">
        <f t="shared" si="131"/>
        <v>0.8</v>
      </c>
      <c r="AZ239" s="144">
        <f t="shared" si="132"/>
        <v>0.6</v>
      </c>
      <c r="BA239" s="4"/>
      <c r="BB239" s="141">
        <f t="shared" si="154"/>
        <v>-600000</v>
      </c>
      <c r="BC239" s="141">
        <f t="shared" si="155"/>
        <v>-450000</v>
      </c>
      <c r="BD239" s="4"/>
    </row>
    <row r="240" spans="1:56" ht="58.5" customHeight="1">
      <c r="A240" s="3">
        <v>163</v>
      </c>
      <c r="B240" s="57" t="s">
        <v>1075</v>
      </c>
      <c r="C240" s="57" t="s">
        <v>808</v>
      </c>
      <c r="D240" s="57" t="s">
        <v>195</v>
      </c>
      <c r="E240" s="57" t="s">
        <v>196</v>
      </c>
      <c r="F240" s="56">
        <v>2000000</v>
      </c>
      <c r="G240" s="56">
        <f>0.8*F240</f>
        <v>1600000</v>
      </c>
      <c r="H240" s="56">
        <f>0.6*F240</f>
        <v>1200000</v>
      </c>
      <c r="I240" s="56"/>
      <c r="J240" s="2"/>
      <c r="K240" s="2"/>
      <c r="L240" s="2"/>
      <c r="M240" s="16">
        <v>7000000</v>
      </c>
      <c r="N240" s="2" t="s">
        <v>195</v>
      </c>
      <c r="O240" s="2" t="s">
        <v>612</v>
      </c>
      <c r="P240" s="59">
        <v>2000000</v>
      </c>
      <c r="Q240" s="59">
        <f>0.8*P240</f>
        <v>1600000</v>
      </c>
      <c r="R240" s="59">
        <f>0.6*P240</f>
        <v>1200000</v>
      </c>
      <c r="S240" s="61">
        <v>5000000</v>
      </c>
      <c r="T240" s="65">
        <f>S240*80%</f>
        <v>4000000</v>
      </c>
      <c r="U240" s="65">
        <f>S240*60%</f>
        <v>3000000</v>
      </c>
      <c r="V240" s="65">
        <f t="shared" si="159"/>
        <v>250</v>
      </c>
      <c r="W240" s="65">
        <f t="shared" si="160"/>
        <v>250</v>
      </c>
      <c r="X240" s="65">
        <f t="shared" si="160"/>
        <v>250</v>
      </c>
      <c r="Y240" s="61">
        <v>5000000</v>
      </c>
      <c r="Z240" s="65">
        <f t="shared" si="161"/>
        <v>1600000</v>
      </c>
      <c r="AA240" s="65">
        <f t="shared" si="161"/>
        <v>1200000</v>
      </c>
      <c r="AB240" s="65">
        <f t="shared" si="162"/>
        <v>250</v>
      </c>
      <c r="AC240" s="65">
        <f t="shared" si="162"/>
        <v>100</v>
      </c>
      <c r="AD240" s="65">
        <f t="shared" si="162"/>
        <v>100</v>
      </c>
      <c r="AE240" s="65"/>
      <c r="AF240" s="65"/>
      <c r="AG240" s="65"/>
      <c r="AH240" s="65"/>
      <c r="AI240" s="65" t="e">
        <f>#REF!/P240*100</f>
        <v>#REF!</v>
      </c>
      <c r="AJ240" s="65"/>
      <c r="AK240" s="65"/>
      <c r="AL240" s="65"/>
      <c r="AM240" s="65">
        <v>3000000</v>
      </c>
      <c r="AN240" s="117">
        <f t="shared" si="163"/>
        <v>1200000</v>
      </c>
      <c r="AO240" s="117">
        <f t="shared" si="164"/>
        <v>900000</v>
      </c>
      <c r="AP240" s="78">
        <f t="shared" si="165"/>
        <v>150</v>
      </c>
      <c r="AQ240" s="78">
        <f t="shared" si="165"/>
        <v>75</v>
      </c>
      <c r="AR240" s="78">
        <f t="shared" si="165"/>
        <v>75</v>
      </c>
      <c r="AS240" s="3" t="s">
        <v>624</v>
      </c>
      <c r="AT240" s="3" t="s">
        <v>882</v>
      </c>
      <c r="AU240" s="3" t="s">
        <v>446</v>
      </c>
      <c r="AV240" s="3" t="s">
        <v>352</v>
      </c>
      <c r="AW240" s="4"/>
      <c r="AX240" s="141">
        <f t="shared" si="133"/>
        <v>0</v>
      </c>
      <c r="AY240" s="144">
        <f t="shared" si="131"/>
        <v>0.8</v>
      </c>
      <c r="AZ240" s="144">
        <f t="shared" si="132"/>
        <v>0.6</v>
      </c>
      <c r="BA240" s="4"/>
      <c r="BB240" s="141">
        <f t="shared" si="154"/>
        <v>-400000</v>
      </c>
      <c r="BC240" s="141">
        <f t="shared" si="155"/>
        <v>-300000</v>
      </c>
      <c r="BD240" s="4"/>
    </row>
    <row r="241" spans="1:56" ht="60" customHeight="1">
      <c r="A241" s="3">
        <v>164</v>
      </c>
      <c r="B241" s="57" t="s">
        <v>944</v>
      </c>
      <c r="C241" s="57" t="s">
        <v>823</v>
      </c>
      <c r="D241" s="57" t="s">
        <v>197</v>
      </c>
      <c r="E241" s="2" t="s">
        <v>281</v>
      </c>
      <c r="F241" s="56">
        <v>2000000</v>
      </c>
      <c r="G241" s="56">
        <f>0.8*F241</f>
        <v>1600000</v>
      </c>
      <c r="H241" s="56">
        <f>0.6*F241</f>
        <v>1200000</v>
      </c>
      <c r="I241" s="56"/>
      <c r="J241" s="2"/>
      <c r="K241" s="2"/>
      <c r="L241" s="2" t="s">
        <v>263</v>
      </c>
      <c r="M241" s="16">
        <v>6000000</v>
      </c>
      <c r="N241" s="2" t="s">
        <v>197</v>
      </c>
      <c r="O241" s="2" t="s">
        <v>281</v>
      </c>
      <c r="P241" s="59">
        <v>2000000</v>
      </c>
      <c r="Q241" s="59">
        <f>0.8*P241</f>
        <v>1600000</v>
      </c>
      <c r="R241" s="59">
        <f>0.6*P241</f>
        <v>1200000</v>
      </c>
      <c r="S241" s="65">
        <v>4000000</v>
      </c>
      <c r="T241" s="65">
        <f>S241*80%</f>
        <v>3200000</v>
      </c>
      <c r="U241" s="65">
        <f>S241*60%</f>
        <v>2400000</v>
      </c>
      <c r="V241" s="65">
        <f t="shared" si="159"/>
        <v>200</v>
      </c>
      <c r="W241" s="65">
        <f t="shared" si="160"/>
        <v>200</v>
      </c>
      <c r="X241" s="65">
        <f t="shared" si="160"/>
        <v>200</v>
      </c>
      <c r="Y241" s="65">
        <v>4000000</v>
      </c>
      <c r="Z241" s="65">
        <f t="shared" si="161"/>
        <v>1600000</v>
      </c>
      <c r="AA241" s="65">
        <f t="shared" si="161"/>
        <v>1200000</v>
      </c>
      <c r="AB241" s="65">
        <f t="shared" si="162"/>
        <v>200</v>
      </c>
      <c r="AC241" s="65">
        <f t="shared" si="162"/>
        <v>100</v>
      </c>
      <c r="AD241" s="65">
        <f t="shared" si="162"/>
        <v>100</v>
      </c>
      <c r="AE241" s="65"/>
      <c r="AF241" s="65"/>
      <c r="AG241" s="65">
        <v>5000000</v>
      </c>
      <c r="AH241" s="65"/>
      <c r="AI241" s="65" t="e">
        <f>#REF!/P241*100</f>
        <v>#REF!</v>
      </c>
      <c r="AJ241" s="65"/>
      <c r="AK241" s="65">
        <f>AG241/P241*100</f>
        <v>250</v>
      </c>
      <c r="AL241" s="65"/>
      <c r="AM241" s="65">
        <v>2500000</v>
      </c>
      <c r="AN241" s="117">
        <f t="shared" si="163"/>
        <v>1000000</v>
      </c>
      <c r="AO241" s="117">
        <f t="shared" si="164"/>
        <v>750000</v>
      </c>
      <c r="AP241" s="78">
        <f t="shared" si="165"/>
        <v>125</v>
      </c>
      <c r="AQ241" s="78">
        <f t="shared" si="165"/>
        <v>62.5</v>
      </c>
      <c r="AR241" s="78">
        <f t="shared" si="165"/>
        <v>62.5</v>
      </c>
      <c r="AS241" s="3" t="s">
        <v>323</v>
      </c>
      <c r="AT241" s="3" t="s">
        <v>883</v>
      </c>
      <c r="AU241" s="3" t="s">
        <v>352</v>
      </c>
      <c r="AV241" s="3" t="s">
        <v>352</v>
      </c>
      <c r="AW241" s="57" t="s">
        <v>381</v>
      </c>
      <c r="AX241" s="141">
        <f t="shared" si="133"/>
        <v>0</v>
      </c>
      <c r="AY241" s="144">
        <f t="shared" si="131"/>
        <v>0.8</v>
      </c>
      <c r="AZ241" s="144">
        <f t="shared" si="132"/>
        <v>0.6</v>
      </c>
      <c r="BA241" s="4"/>
      <c r="BB241" s="141">
        <f t="shared" si="154"/>
        <v>-600000</v>
      </c>
      <c r="BC241" s="141">
        <f t="shared" si="155"/>
        <v>-450000</v>
      </c>
      <c r="BD241" s="4"/>
    </row>
    <row r="242" spans="1:56" s="10" customFormat="1" ht="55.5" customHeight="1">
      <c r="A242" s="3">
        <v>165</v>
      </c>
      <c r="B242" s="57" t="s">
        <v>945</v>
      </c>
      <c r="C242" s="57" t="s">
        <v>824</v>
      </c>
      <c r="D242" s="2" t="s">
        <v>282</v>
      </c>
      <c r="E242" s="2" t="s">
        <v>283</v>
      </c>
      <c r="F242" s="56">
        <v>2000000</v>
      </c>
      <c r="G242" s="56">
        <f>0.8*F242</f>
        <v>1600000</v>
      </c>
      <c r="H242" s="56">
        <f>0.6*F242</f>
        <v>1200000</v>
      </c>
      <c r="I242" s="56"/>
      <c r="J242" s="77"/>
      <c r="K242" s="77"/>
      <c r="L242" s="2" t="s">
        <v>263</v>
      </c>
      <c r="M242" s="16">
        <v>6000000</v>
      </c>
      <c r="N242" s="2" t="s">
        <v>613</v>
      </c>
      <c r="O242" s="2" t="s">
        <v>353</v>
      </c>
      <c r="P242" s="59">
        <v>2000000</v>
      </c>
      <c r="Q242" s="59">
        <f>0.8*P242</f>
        <v>1600000</v>
      </c>
      <c r="R242" s="59">
        <f>0.6*P242</f>
        <v>1200000</v>
      </c>
      <c r="S242" s="65">
        <v>4000000</v>
      </c>
      <c r="T242" s="65">
        <f>S242*80%</f>
        <v>3200000</v>
      </c>
      <c r="U242" s="65">
        <f>S242*60%</f>
        <v>2400000</v>
      </c>
      <c r="V242" s="65">
        <f t="shared" si="159"/>
        <v>200</v>
      </c>
      <c r="W242" s="65">
        <f t="shared" si="160"/>
        <v>200</v>
      </c>
      <c r="X242" s="65">
        <f t="shared" si="160"/>
        <v>200</v>
      </c>
      <c r="Y242" s="65">
        <v>4000000</v>
      </c>
      <c r="Z242" s="65">
        <f t="shared" si="161"/>
        <v>1600000</v>
      </c>
      <c r="AA242" s="65">
        <f t="shared" si="161"/>
        <v>1200000</v>
      </c>
      <c r="AB242" s="65">
        <f t="shared" si="162"/>
        <v>200</v>
      </c>
      <c r="AC242" s="65">
        <f t="shared" si="162"/>
        <v>100</v>
      </c>
      <c r="AD242" s="65">
        <f t="shared" si="162"/>
        <v>100</v>
      </c>
      <c r="AE242" s="89"/>
      <c r="AF242" s="89"/>
      <c r="AG242" s="89"/>
      <c r="AH242" s="65"/>
      <c r="AI242" s="65" t="e">
        <f>#REF!/P242*100</f>
        <v>#REF!</v>
      </c>
      <c r="AJ242" s="65"/>
      <c r="AK242" s="65"/>
      <c r="AL242" s="65"/>
      <c r="AM242" s="65">
        <v>2500000</v>
      </c>
      <c r="AN242" s="117">
        <f t="shared" si="163"/>
        <v>1000000</v>
      </c>
      <c r="AO242" s="117">
        <f t="shared" si="164"/>
        <v>750000</v>
      </c>
      <c r="AP242" s="78">
        <f t="shared" si="165"/>
        <v>125</v>
      </c>
      <c r="AQ242" s="78">
        <f t="shared" si="165"/>
        <v>62.5</v>
      </c>
      <c r="AR242" s="78">
        <f t="shared" si="165"/>
        <v>62.5</v>
      </c>
      <c r="AS242" s="3" t="s">
        <v>356</v>
      </c>
      <c r="AT242" s="3" t="s">
        <v>885</v>
      </c>
      <c r="AU242" s="3" t="s">
        <v>354</v>
      </c>
      <c r="AV242" s="3" t="s">
        <v>399</v>
      </c>
      <c r="AW242" s="90"/>
      <c r="AX242" s="141">
        <f t="shared" si="133"/>
        <v>0</v>
      </c>
      <c r="AY242" s="144">
        <f t="shared" si="131"/>
        <v>0.8</v>
      </c>
      <c r="AZ242" s="144">
        <f t="shared" si="132"/>
        <v>0.6</v>
      </c>
      <c r="BA242" s="90"/>
      <c r="BB242" s="141">
        <f t="shared" si="154"/>
        <v>-600000</v>
      </c>
      <c r="BC242" s="141">
        <f t="shared" si="155"/>
        <v>-450000</v>
      </c>
      <c r="BD242" s="90"/>
    </row>
    <row r="243" spans="1:56" ht="57" customHeight="1">
      <c r="A243" s="3">
        <v>166</v>
      </c>
      <c r="B243" s="57" t="s">
        <v>946</v>
      </c>
      <c r="C243" s="57" t="s">
        <v>825</v>
      </c>
      <c r="D243" s="2" t="s">
        <v>198</v>
      </c>
      <c r="E243" s="2" t="s">
        <v>284</v>
      </c>
      <c r="F243" s="56">
        <v>1200000</v>
      </c>
      <c r="G243" s="56">
        <f>0.8*F243</f>
        <v>960000</v>
      </c>
      <c r="H243" s="56">
        <f>0.6*F243</f>
        <v>720000</v>
      </c>
      <c r="I243" s="56"/>
      <c r="J243" s="2"/>
      <c r="K243" s="2"/>
      <c r="L243" s="2" t="s">
        <v>263</v>
      </c>
      <c r="M243" s="16">
        <v>2000000</v>
      </c>
      <c r="N243" s="2" t="s">
        <v>198</v>
      </c>
      <c r="O243" s="2" t="s">
        <v>284</v>
      </c>
      <c r="P243" s="59">
        <v>1200000</v>
      </c>
      <c r="Q243" s="59">
        <f>0.8*P243</f>
        <v>960000</v>
      </c>
      <c r="R243" s="59">
        <f>0.6*P243</f>
        <v>720000</v>
      </c>
      <c r="S243" s="59">
        <v>1200000</v>
      </c>
      <c r="T243" s="59">
        <f>0.8*S243</f>
        <v>960000</v>
      </c>
      <c r="U243" s="59">
        <f>0.6*S243</f>
        <v>720000</v>
      </c>
      <c r="V243" s="65">
        <f t="shared" si="159"/>
        <v>100</v>
      </c>
      <c r="W243" s="65">
        <f t="shared" si="160"/>
        <v>100</v>
      </c>
      <c r="X243" s="65">
        <f t="shared" si="160"/>
        <v>100</v>
      </c>
      <c r="Y243" s="59">
        <v>1200000</v>
      </c>
      <c r="Z243" s="65">
        <f t="shared" si="161"/>
        <v>960000</v>
      </c>
      <c r="AA243" s="65">
        <f t="shared" si="161"/>
        <v>720000</v>
      </c>
      <c r="AB243" s="65">
        <f t="shared" si="162"/>
        <v>100</v>
      </c>
      <c r="AC243" s="65">
        <f t="shared" si="162"/>
        <v>100</v>
      </c>
      <c r="AD243" s="65">
        <f t="shared" si="162"/>
        <v>100</v>
      </c>
      <c r="AE243" s="65"/>
      <c r="AF243" s="65"/>
      <c r="AG243" s="65"/>
      <c r="AH243" s="65"/>
      <c r="AI243" s="65" t="e">
        <f>#REF!/P243*100</f>
        <v>#REF!</v>
      </c>
      <c r="AJ243" s="65"/>
      <c r="AK243" s="65"/>
      <c r="AL243" s="65"/>
      <c r="AM243" s="65">
        <v>1200000</v>
      </c>
      <c r="AN243" s="117">
        <f t="shared" si="163"/>
        <v>480000</v>
      </c>
      <c r="AO243" s="117">
        <f t="shared" si="164"/>
        <v>360000</v>
      </c>
      <c r="AP243" s="78">
        <f t="shared" si="165"/>
        <v>100</v>
      </c>
      <c r="AQ243" s="78">
        <f t="shared" si="165"/>
        <v>50</v>
      </c>
      <c r="AR243" s="78">
        <f t="shared" si="165"/>
        <v>50</v>
      </c>
      <c r="AS243" s="3"/>
      <c r="AT243" s="3"/>
      <c r="AU243" s="2"/>
      <c r="AV243" s="2"/>
      <c r="AW243" s="4"/>
      <c r="AX243" s="141">
        <f t="shared" si="133"/>
        <v>0</v>
      </c>
      <c r="AY243" s="144">
        <f t="shared" si="131"/>
        <v>0.8</v>
      </c>
      <c r="AZ243" s="144">
        <f t="shared" si="132"/>
        <v>0.6</v>
      </c>
      <c r="BA243" s="4"/>
      <c r="BB243" s="141">
        <f t="shared" si="154"/>
        <v>-480000</v>
      </c>
      <c r="BC243" s="141">
        <f t="shared" si="155"/>
        <v>-360000</v>
      </c>
      <c r="BD243" s="4"/>
    </row>
    <row r="244" spans="1:56" ht="27.75" customHeight="1">
      <c r="A244" s="3">
        <v>167</v>
      </c>
      <c r="B244" s="3"/>
      <c r="C244" s="3"/>
      <c r="D244" s="2"/>
      <c r="E244" s="2"/>
      <c r="F244" s="56"/>
      <c r="G244" s="56"/>
      <c r="H244" s="56"/>
      <c r="I244" s="56"/>
      <c r="J244" s="2"/>
      <c r="K244" s="2"/>
      <c r="L244" s="2"/>
      <c r="M244" s="16"/>
      <c r="N244" s="2"/>
      <c r="O244" s="92" t="s">
        <v>620</v>
      </c>
      <c r="P244" s="59"/>
      <c r="Q244" s="59"/>
      <c r="R244" s="59"/>
      <c r="S244" s="61">
        <v>1200000</v>
      </c>
      <c r="T244" s="59">
        <f aca="true" t="shared" si="166" ref="T244:T249">0.8*S244</f>
        <v>960000</v>
      </c>
      <c r="U244" s="59">
        <f>0.6*S244</f>
        <v>720000</v>
      </c>
      <c r="V244" s="65"/>
      <c r="W244" s="65"/>
      <c r="X244" s="65"/>
      <c r="Y244" s="61">
        <v>1200000</v>
      </c>
      <c r="Z244" s="61">
        <f>Y244*80%</f>
        <v>960000</v>
      </c>
      <c r="AA244" s="61">
        <f>Y244*60%</f>
        <v>720000</v>
      </c>
      <c r="AB244" s="65"/>
      <c r="AC244" s="65"/>
      <c r="AD244" s="65"/>
      <c r="AE244" s="65"/>
      <c r="AF244" s="65"/>
      <c r="AG244" s="65"/>
      <c r="AH244" s="65"/>
      <c r="AI244" s="65"/>
      <c r="AJ244" s="65"/>
      <c r="AK244" s="65"/>
      <c r="AL244" s="65"/>
      <c r="AM244" s="65">
        <v>1200000</v>
      </c>
      <c r="AN244" s="117">
        <f t="shared" si="163"/>
        <v>480000</v>
      </c>
      <c r="AO244" s="117">
        <f t="shared" si="164"/>
        <v>360000</v>
      </c>
      <c r="AP244" s="119" t="s">
        <v>895</v>
      </c>
      <c r="AQ244" s="78"/>
      <c r="AR244" s="78"/>
      <c r="AS244" s="3" t="s">
        <v>324</v>
      </c>
      <c r="AT244" s="3" t="s">
        <v>835</v>
      </c>
      <c r="AU244" s="2"/>
      <c r="AV244" s="2"/>
      <c r="AW244" s="4"/>
      <c r="AX244" s="141">
        <f t="shared" si="133"/>
        <v>0</v>
      </c>
      <c r="AY244" s="144" t="e">
        <f t="shared" si="131"/>
        <v>#DIV/0!</v>
      </c>
      <c r="AZ244" s="144" t="e">
        <f t="shared" si="132"/>
        <v>#DIV/0!</v>
      </c>
      <c r="BA244" s="4"/>
      <c r="BB244" s="141">
        <f t="shared" si="154"/>
        <v>480000</v>
      </c>
      <c r="BC244" s="141">
        <f t="shared" si="155"/>
        <v>360000</v>
      </c>
      <c r="BD244" s="4"/>
    </row>
    <row r="245" spans="1:56" ht="46.5" customHeight="1">
      <c r="A245" s="3">
        <v>168</v>
      </c>
      <c r="B245" s="2" t="s">
        <v>947</v>
      </c>
      <c r="C245" s="152" t="s">
        <v>820</v>
      </c>
      <c r="D245" s="2" t="s">
        <v>275</v>
      </c>
      <c r="E245" s="2" t="s">
        <v>276</v>
      </c>
      <c r="F245" s="18">
        <v>1500000</v>
      </c>
      <c r="G245" s="18">
        <v>1200000</v>
      </c>
      <c r="H245" s="18">
        <v>900000</v>
      </c>
      <c r="I245" s="18"/>
      <c r="J245" s="2"/>
      <c r="K245" s="2"/>
      <c r="L245" s="2" t="s">
        <v>254</v>
      </c>
      <c r="M245" s="16"/>
      <c r="N245" s="171" t="s">
        <v>275</v>
      </c>
      <c r="O245" s="2" t="s">
        <v>276</v>
      </c>
      <c r="P245" s="65">
        <v>1500000</v>
      </c>
      <c r="Q245" s="65">
        <v>1200000</v>
      </c>
      <c r="R245" s="65">
        <v>900000</v>
      </c>
      <c r="S245" s="65">
        <v>3000000</v>
      </c>
      <c r="T245" s="59">
        <f t="shared" si="166"/>
        <v>2400000</v>
      </c>
      <c r="U245" s="59">
        <f>0.6*S245</f>
        <v>1800000</v>
      </c>
      <c r="V245" s="65">
        <f t="shared" si="159"/>
        <v>200</v>
      </c>
      <c r="W245" s="65">
        <f>(T245/Q245*100)</f>
        <v>200</v>
      </c>
      <c r="X245" s="65">
        <f>(U245/R245*100)</f>
        <v>200</v>
      </c>
      <c r="Y245" s="65">
        <v>3000000</v>
      </c>
      <c r="Z245" s="65">
        <f>Q245</f>
        <v>1200000</v>
      </c>
      <c r="AA245" s="65">
        <f>R245</f>
        <v>900000</v>
      </c>
      <c r="AB245" s="65">
        <f aca="true" t="shared" si="167" ref="AB245:AD246">Y245/P245*100</f>
        <v>200</v>
      </c>
      <c r="AC245" s="65">
        <f t="shared" si="167"/>
        <v>100</v>
      </c>
      <c r="AD245" s="65">
        <f t="shared" si="167"/>
        <v>100</v>
      </c>
      <c r="AE245" s="65"/>
      <c r="AF245" s="65"/>
      <c r="AG245" s="65"/>
      <c r="AH245" s="65"/>
      <c r="AI245" s="65" t="e">
        <f>#REF!/P245*100</f>
        <v>#REF!</v>
      </c>
      <c r="AJ245" s="65"/>
      <c r="AK245" s="65"/>
      <c r="AL245" s="65"/>
      <c r="AM245" s="65">
        <v>2000000</v>
      </c>
      <c r="AN245" s="117">
        <f t="shared" si="163"/>
        <v>800000</v>
      </c>
      <c r="AO245" s="117">
        <f t="shared" si="164"/>
        <v>600000</v>
      </c>
      <c r="AP245" s="78">
        <f aca="true" t="shared" si="168" ref="AP245:AR246">AM245/P245*100</f>
        <v>133.33333333333331</v>
      </c>
      <c r="AQ245" s="78">
        <f t="shared" si="168"/>
        <v>66.66666666666666</v>
      </c>
      <c r="AR245" s="78">
        <f t="shared" si="168"/>
        <v>66.66666666666666</v>
      </c>
      <c r="AS245" s="3" t="s">
        <v>323</v>
      </c>
      <c r="AT245" s="3" t="s">
        <v>886</v>
      </c>
      <c r="AU245" s="3" t="s">
        <v>447</v>
      </c>
      <c r="AV245" s="2"/>
      <c r="AW245" s="4"/>
      <c r="AX245" s="141">
        <f t="shared" si="133"/>
        <v>0</v>
      </c>
      <c r="AY245" s="144">
        <f t="shared" si="131"/>
        <v>0.8</v>
      </c>
      <c r="AZ245" s="144">
        <f t="shared" si="132"/>
        <v>0.6</v>
      </c>
      <c r="BA245" s="4"/>
      <c r="BB245" s="141">
        <f t="shared" si="154"/>
        <v>-400000</v>
      </c>
      <c r="BC245" s="141">
        <f t="shared" si="155"/>
        <v>-300000</v>
      </c>
      <c r="BD245" s="4"/>
    </row>
    <row r="246" spans="1:56" ht="45" customHeight="1">
      <c r="A246" s="3">
        <v>169</v>
      </c>
      <c r="B246" s="2" t="s">
        <v>947</v>
      </c>
      <c r="C246" s="152"/>
      <c r="D246" s="2"/>
      <c r="E246" s="2" t="s">
        <v>277</v>
      </c>
      <c r="F246" s="18">
        <v>2000000</v>
      </c>
      <c r="G246" s="18">
        <v>1600000</v>
      </c>
      <c r="H246" s="18">
        <v>1200000</v>
      </c>
      <c r="I246" s="18"/>
      <c r="J246" s="2"/>
      <c r="K246" s="2"/>
      <c r="L246" s="2" t="s">
        <v>254</v>
      </c>
      <c r="M246" s="16"/>
      <c r="N246" s="171"/>
      <c r="O246" s="2" t="s">
        <v>277</v>
      </c>
      <c r="P246" s="65">
        <v>2000000</v>
      </c>
      <c r="Q246" s="65">
        <v>1600000</v>
      </c>
      <c r="R246" s="65">
        <v>1200000</v>
      </c>
      <c r="S246" s="65">
        <v>3000000</v>
      </c>
      <c r="T246" s="59">
        <f t="shared" si="166"/>
        <v>2400000</v>
      </c>
      <c r="U246" s="59">
        <f>0.6*S246</f>
        <v>1800000</v>
      </c>
      <c r="V246" s="65">
        <f t="shared" si="159"/>
        <v>150</v>
      </c>
      <c r="W246" s="65">
        <f>(T246/Q246*100)</f>
        <v>150</v>
      </c>
      <c r="X246" s="65">
        <f>(U246/R246*100)</f>
        <v>150</v>
      </c>
      <c r="Y246" s="65">
        <v>3000000</v>
      </c>
      <c r="Z246" s="65">
        <f>Q246</f>
        <v>1600000</v>
      </c>
      <c r="AA246" s="65">
        <f>R246</f>
        <v>1200000</v>
      </c>
      <c r="AB246" s="65">
        <f t="shared" si="167"/>
        <v>150</v>
      </c>
      <c r="AC246" s="65">
        <f t="shared" si="167"/>
        <v>100</v>
      </c>
      <c r="AD246" s="65">
        <f t="shared" si="167"/>
        <v>100</v>
      </c>
      <c r="AE246" s="65"/>
      <c r="AF246" s="65"/>
      <c r="AG246" s="65"/>
      <c r="AH246" s="65"/>
      <c r="AI246" s="65" t="e">
        <f>#REF!/P246*100</f>
        <v>#REF!</v>
      </c>
      <c r="AJ246" s="65"/>
      <c r="AK246" s="65"/>
      <c r="AL246" s="65"/>
      <c r="AM246" s="65">
        <v>2000000</v>
      </c>
      <c r="AN246" s="117">
        <f t="shared" si="163"/>
        <v>800000</v>
      </c>
      <c r="AO246" s="117">
        <f t="shared" si="164"/>
        <v>600000</v>
      </c>
      <c r="AP246" s="78">
        <f t="shared" si="168"/>
        <v>100</v>
      </c>
      <c r="AQ246" s="78">
        <f t="shared" si="168"/>
        <v>50</v>
      </c>
      <c r="AR246" s="78">
        <f t="shared" si="168"/>
        <v>50</v>
      </c>
      <c r="AS246" s="3" t="s">
        <v>323</v>
      </c>
      <c r="AT246" s="3" t="s">
        <v>887</v>
      </c>
      <c r="AU246" s="2"/>
      <c r="AV246" s="2"/>
      <c r="AW246" s="4"/>
      <c r="AX246" s="141">
        <f t="shared" si="133"/>
        <v>0</v>
      </c>
      <c r="AY246" s="144">
        <f t="shared" si="131"/>
        <v>0.8</v>
      </c>
      <c r="AZ246" s="144">
        <f t="shared" si="132"/>
        <v>0.6</v>
      </c>
      <c r="BA246" s="4"/>
      <c r="BB246" s="141">
        <f t="shared" si="154"/>
        <v>-800000</v>
      </c>
      <c r="BC246" s="141">
        <f t="shared" si="155"/>
        <v>-600000</v>
      </c>
      <c r="BD246" s="4"/>
    </row>
    <row r="247" spans="1:56" ht="77.25" customHeight="1">
      <c r="A247" s="3"/>
      <c r="B247" s="57" t="s">
        <v>948</v>
      </c>
      <c r="C247" s="57" t="s">
        <v>821</v>
      </c>
      <c r="D247" s="2" t="s">
        <v>278</v>
      </c>
      <c r="E247" s="2" t="s">
        <v>279</v>
      </c>
      <c r="F247" s="18">
        <v>1500000</v>
      </c>
      <c r="G247" s="18">
        <v>1200000</v>
      </c>
      <c r="H247" s="18">
        <v>900000</v>
      </c>
      <c r="I247" s="18"/>
      <c r="J247" s="2"/>
      <c r="K247" s="2"/>
      <c r="L247" s="2" t="s">
        <v>254</v>
      </c>
      <c r="M247" s="16"/>
      <c r="N247" s="152" t="s">
        <v>278</v>
      </c>
      <c r="O247" s="2" t="s">
        <v>614</v>
      </c>
      <c r="P247" s="65">
        <v>1500000</v>
      </c>
      <c r="Q247" s="65">
        <v>1200000</v>
      </c>
      <c r="R247" s="65">
        <v>900000</v>
      </c>
      <c r="S247" s="65"/>
      <c r="T247" s="59"/>
      <c r="U247" s="59"/>
      <c r="V247" s="65"/>
      <c r="W247" s="65"/>
      <c r="X247" s="65"/>
      <c r="Y247" s="65"/>
      <c r="Z247" s="65"/>
      <c r="AA247" s="65"/>
      <c r="AB247" s="65"/>
      <c r="AC247" s="65"/>
      <c r="AD247" s="65">
        <f>AA247/R247*100</f>
        <v>0</v>
      </c>
      <c r="AE247" s="65"/>
      <c r="AF247" s="65"/>
      <c r="AG247" s="65"/>
      <c r="AH247" s="65"/>
      <c r="AI247" s="65" t="e">
        <f>#REF!/P247*100</f>
        <v>#REF!</v>
      </c>
      <c r="AJ247" s="65"/>
      <c r="AK247" s="65"/>
      <c r="AL247" s="65"/>
      <c r="AM247" s="65"/>
      <c r="AN247" s="65"/>
      <c r="AO247" s="65"/>
      <c r="AP247" s="78"/>
      <c r="AQ247" s="78"/>
      <c r="AR247" s="78"/>
      <c r="AS247" s="159" t="s">
        <v>628</v>
      </c>
      <c r="AT247" s="159" t="s">
        <v>836</v>
      </c>
      <c r="AU247" s="2"/>
      <c r="AV247" s="2"/>
      <c r="AW247" s="4"/>
      <c r="AX247" s="141">
        <f t="shared" si="133"/>
        <v>0</v>
      </c>
      <c r="AY247" s="144">
        <f t="shared" si="131"/>
        <v>0.8</v>
      </c>
      <c r="AZ247" s="144">
        <f t="shared" si="132"/>
        <v>0.6</v>
      </c>
      <c r="BA247" s="4"/>
      <c r="BB247" s="141">
        <f t="shared" si="154"/>
        <v>-1200000</v>
      </c>
      <c r="BC247" s="141">
        <f t="shared" si="155"/>
        <v>-900000</v>
      </c>
      <c r="BD247" s="4"/>
    </row>
    <row r="248" spans="1:56" ht="60" customHeight="1">
      <c r="A248" s="3">
        <v>170</v>
      </c>
      <c r="B248" s="2"/>
      <c r="C248" s="2"/>
      <c r="D248" s="2"/>
      <c r="E248" s="2"/>
      <c r="F248" s="4"/>
      <c r="G248" s="4"/>
      <c r="H248" s="4"/>
      <c r="I248" s="4"/>
      <c r="J248" s="4"/>
      <c r="K248" s="4"/>
      <c r="L248" s="4"/>
      <c r="M248" s="16"/>
      <c r="N248" s="152"/>
      <c r="O248" s="92" t="s">
        <v>488</v>
      </c>
      <c r="P248" s="67"/>
      <c r="Q248" s="67"/>
      <c r="R248" s="67"/>
      <c r="S248" s="65">
        <v>2500000</v>
      </c>
      <c r="T248" s="59">
        <f t="shared" si="166"/>
        <v>2000000</v>
      </c>
      <c r="U248" s="59">
        <f>0.6*S248</f>
        <v>1500000</v>
      </c>
      <c r="V248" s="62"/>
      <c r="W248" s="62"/>
      <c r="X248" s="62"/>
      <c r="Y248" s="65">
        <v>2500000</v>
      </c>
      <c r="Z248" s="61">
        <f>Y248*80%</f>
        <v>2000000</v>
      </c>
      <c r="AA248" s="61">
        <f>Y248*60%</f>
        <v>1500000</v>
      </c>
      <c r="AB248" s="65"/>
      <c r="AC248" s="65"/>
      <c r="AD248" s="65"/>
      <c r="AE248" s="67"/>
      <c r="AF248" s="67"/>
      <c r="AG248" s="67"/>
      <c r="AH248" s="67"/>
      <c r="AI248" s="65"/>
      <c r="AJ248" s="65"/>
      <c r="AK248" s="65"/>
      <c r="AL248" s="65"/>
      <c r="AM248" s="65">
        <v>2000000</v>
      </c>
      <c r="AN248" s="117">
        <f>ROUND(AM248*40%,-3)</f>
        <v>800000</v>
      </c>
      <c r="AO248" s="117">
        <f>ROUND(AM248*30%,-3)</f>
        <v>600000</v>
      </c>
      <c r="AP248" s="119" t="s">
        <v>894</v>
      </c>
      <c r="AQ248" s="78"/>
      <c r="AR248" s="78"/>
      <c r="AS248" s="159"/>
      <c r="AT248" s="159"/>
      <c r="AU248" s="4"/>
      <c r="AV248" s="4"/>
      <c r="AW248" s="4"/>
      <c r="AX248" s="141">
        <f t="shared" si="133"/>
        <v>0</v>
      </c>
      <c r="AY248" s="144" t="e">
        <f t="shared" si="131"/>
        <v>#DIV/0!</v>
      </c>
      <c r="AZ248" s="144" t="e">
        <f t="shared" si="132"/>
        <v>#DIV/0!</v>
      </c>
      <c r="BA248" s="4"/>
      <c r="BB248" s="141">
        <f t="shared" si="154"/>
        <v>800000</v>
      </c>
      <c r="BC248" s="141">
        <f t="shared" si="155"/>
        <v>600000</v>
      </c>
      <c r="BD248" s="4"/>
    </row>
    <row r="249" spans="1:56" ht="38.25" customHeight="1">
      <c r="A249" s="3">
        <v>171</v>
      </c>
      <c r="B249" s="2"/>
      <c r="C249" s="2"/>
      <c r="D249" s="2"/>
      <c r="E249" s="2"/>
      <c r="F249" s="4"/>
      <c r="G249" s="4"/>
      <c r="H249" s="4"/>
      <c r="I249" s="4"/>
      <c r="J249" s="4"/>
      <c r="K249" s="4"/>
      <c r="L249" s="4"/>
      <c r="M249" s="16"/>
      <c r="N249" s="2" t="s">
        <v>278</v>
      </c>
      <c r="O249" s="92" t="s">
        <v>489</v>
      </c>
      <c r="P249" s="67"/>
      <c r="Q249" s="67"/>
      <c r="R249" s="67"/>
      <c r="S249" s="65">
        <v>2000000</v>
      </c>
      <c r="T249" s="59">
        <f t="shared" si="166"/>
        <v>1600000</v>
      </c>
      <c r="U249" s="59">
        <f>0.6*S249</f>
        <v>1200000</v>
      </c>
      <c r="V249" s="62"/>
      <c r="W249" s="62"/>
      <c r="X249" s="62"/>
      <c r="Y249" s="65">
        <v>2000000</v>
      </c>
      <c r="Z249" s="61">
        <f>Y249*80%</f>
        <v>1600000</v>
      </c>
      <c r="AA249" s="61">
        <f>Y249*60%</f>
        <v>1200000</v>
      </c>
      <c r="AB249" s="65"/>
      <c r="AC249" s="65"/>
      <c r="AD249" s="65"/>
      <c r="AE249" s="67">
        <f>AVERAGE(AE51:AE251)</f>
        <v>1.6753246753246755</v>
      </c>
      <c r="AF249" s="67"/>
      <c r="AG249" s="67"/>
      <c r="AH249" s="67"/>
      <c r="AI249" s="65"/>
      <c r="AJ249" s="65"/>
      <c r="AK249" s="65">
        <v>164.66</v>
      </c>
      <c r="AL249" s="65">
        <v>265.31</v>
      </c>
      <c r="AM249" s="65">
        <v>1500000</v>
      </c>
      <c r="AN249" s="117">
        <f>ROUND(AM249*40%,-3)</f>
        <v>600000</v>
      </c>
      <c r="AO249" s="117">
        <f>ROUND(AM249*30%,-3)</f>
        <v>450000</v>
      </c>
      <c r="AP249" s="119" t="s">
        <v>894</v>
      </c>
      <c r="AQ249" s="78"/>
      <c r="AR249" s="78"/>
      <c r="AS249" s="159"/>
      <c r="AT249" s="159"/>
      <c r="AU249" s="4"/>
      <c r="AV249" s="4"/>
      <c r="AW249" s="4"/>
      <c r="AX249" s="141">
        <f t="shared" si="133"/>
        <v>0</v>
      </c>
      <c r="AY249" s="144" t="e">
        <f t="shared" si="131"/>
        <v>#DIV/0!</v>
      </c>
      <c r="AZ249" s="144" t="e">
        <f t="shared" si="132"/>
        <v>#DIV/0!</v>
      </c>
      <c r="BA249" s="4"/>
      <c r="BB249" s="141">
        <f t="shared" si="154"/>
        <v>600000</v>
      </c>
      <c r="BC249" s="141">
        <f t="shared" si="155"/>
        <v>450000</v>
      </c>
      <c r="BD249" s="4"/>
    </row>
    <row r="250" spans="1:56" ht="21" customHeight="1">
      <c r="A250" s="93" t="s">
        <v>7</v>
      </c>
      <c r="B250" s="93"/>
      <c r="C250" s="93"/>
      <c r="D250" s="94" t="s">
        <v>8</v>
      </c>
      <c r="E250" s="57"/>
      <c r="F250" s="68"/>
      <c r="G250" s="65"/>
      <c r="H250" s="65"/>
      <c r="I250" s="65"/>
      <c r="J250" s="2"/>
      <c r="K250" s="2"/>
      <c r="L250" s="2"/>
      <c r="M250" s="16"/>
      <c r="N250" s="91" t="s">
        <v>8</v>
      </c>
      <c r="O250" s="2"/>
      <c r="P250" s="68"/>
      <c r="Q250" s="65"/>
      <c r="R250" s="65"/>
      <c r="S250" s="68"/>
      <c r="T250" s="65"/>
      <c r="U250" s="65"/>
      <c r="V250" s="65"/>
      <c r="W250" s="65"/>
      <c r="X250" s="65"/>
      <c r="Y250" s="68"/>
      <c r="Z250" s="65"/>
      <c r="AA250" s="65"/>
      <c r="AB250" s="65"/>
      <c r="AC250" s="65"/>
      <c r="AD250" s="65"/>
      <c r="AE250" s="65"/>
      <c r="AF250" s="65"/>
      <c r="AG250" s="65"/>
      <c r="AH250" s="65"/>
      <c r="AI250" s="65"/>
      <c r="AJ250" s="65"/>
      <c r="AK250" s="65"/>
      <c r="AL250" s="65"/>
      <c r="AM250" s="65"/>
      <c r="AN250" s="65"/>
      <c r="AO250" s="65"/>
      <c r="AP250" s="78"/>
      <c r="AQ250" s="78"/>
      <c r="AR250" s="78"/>
      <c r="AS250" s="3"/>
      <c r="AT250" s="3"/>
      <c r="AU250" s="2"/>
      <c r="AV250" s="2"/>
      <c r="AW250" s="4"/>
      <c r="AX250" s="141">
        <f t="shared" si="133"/>
        <v>0</v>
      </c>
      <c r="AY250" s="144" t="e">
        <f t="shared" si="131"/>
        <v>#DIV/0!</v>
      </c>
      <c r="AZ250" s="144" t="e">
        <f t="shared" si="132"/>
        <v>#DIV/0!</v>
      </c>
      <c r="BA250" s="4"/>
      <c r="BB250" s="141">
        <f t="shared" si="154"/>
        <v>0</v>
      </c>
      <c r="BC250" s="141">
        <f t="shared" si="155"/>
        <v>0</v>
      </c>
      <c r="BD250" s="4"/>
    </row>
    <row r="251" spans="1:56" ht="32.25" customHeight="1">
      <c r="A251" s="3">
        <v>172</v>
      </c>
      <c r="B251" s="57" t="s">
        <v>1076</v>
      </c>
      <c r="C251" s="57" t="s">
        <v>826</v>
      </c>
      <c r="D251" s="3"/>
      <c r="E251" s="2" t="s">
        <v>100</v>
      </c>
      <c r="F251" s="64">
        <v>203000</v>
      </c>
      <c r="G251" s="76">
        <v>162000</v>
      </c>
      <c r="H251" s="76">
        <v>122000</v>
      </c>
      <c r="I251" s="76"/>
      <c r="J251" s="2"/>
      <c r="K251" s="2"/>
      <c r="L251" s="2"/>
      <c r="M251" s="16"/>
      <c r="N251" s="152" t="s">
        <v>100</v>
      </c>
      <c r="O251" s="152"/>
      <c r="P251" s="61">
        <v>203000</v>
      </c>
      <c r="Q251" s="65">
        <v>162000</v>
      </c>
      <c r="R251" s="65">
        <v>122000</v>
      </c>
      <c r="S251" s="61">
        <v>300000</v>
      </c>
      <c r="T251" s="65">
        <v>162000</v>
      </c>
      <c r="U251" s="65">
        <v>122000</v>
      </c>
      <c r="V251" s="65">
        <f>(S251/P251*100)</f>
        <v>147.7832512315271</v>
      </c>
      <c r="W251" s="65">
        <f>(T251/Q251*100)</f>
        <v>100</v>
      </c>
      <c r="X251" s="65">
        <f>(U251/R251*100)</f>
        <v>100</v>
      </c>
      <c r="Y251" s="61">
        <v>300000</v>
      </c>
      <c r="Z251" s="65">
        <f>Q251</f>
        <v>162000</v>
      </c>
      <c r="AA251" s="65">
        <f>R251</f>
        <v>122000</v>
      </c>
      <c r="AB251" s="65">
        <f>Y251/P251*100</f>
        <v>147.7832512315271</v>
      </c>
      <c r="AC251" s="65">
        <f>Z251/Q251*100</f>
        <v>100</v>
      </c>
      <c r="AD251" s="65">
        <f>AA251/R251*100</f>
        <v>100</v>
      </c>
      <c r="AE251" s="65">
        <v>2.5</v>
      </c>
      <c r="AF251" s="65">
        <v>524000</v>
      </c>
      <c r="AG251" s="65">
        <v>507500</v>
      </c>
      <c r="AH251" s="65"/>
      <c r="AI251" s="65" t="e">
        <f>#REF!/P251*100</f>
        <v>#REF!</v>
      </c>
      <c r="AJ251" s="65">
        <f>AF251/P251*100</f>
        <v>258.128078817734</v>
      </c>
      <c r="AK251" s="65">
        <f>AG251/P251*100</f>
        <v>250</v>
      </c>
      <c r="AL251" s="65"/>
      <c r="AM251" s="65">
        <v>203000</v>
      </c>
      <c r="AN251" s="117">
        <f>ROUND(AM251*40%,-3)</f>
        <v>81000</v>
      </c>
      <c r="AO251" s="117">
        <f>ROUND(AM251*30%,-3)</f>
        <v>61000</v>
      </c>
      <c r="AP251" s="78">
        <f>AM251/P251*100</f>
        <v>100</v>
      </c>
      <c r="AQ251" s="78">
        <f>AN251/Q251*100</f>
        <v>50</v>
      </c>
      <c r="AR251" s="78">
        <f>AO251/R251*100</f>
        <v>50</v>
      </c>
      <c r="AS251" s="3"/>
      <c r="AT251" s="46"/>
      <c r="AU251" s="2"/>
      <c r="AV251" s="2"/>
      <c r="AW251" s="57" t="s">
        <v>369</v>
      </c>
      <c r="AX251" s="141">
        <f t="shared" si="133"/>
        <v>0</v>
      </c>
      <c r="AY251" s="144">
        <f t="shared" si="131"/>
        <v>0.7980295566502463</v>
      </c>
      <c r="AZ251" s="144">
        <f t="shared" si="132"/>
        <v>0.6009852216748769</v>
      </c>
      <c r="BA251" s="4"/>
      <c r="BB251" s="141">
        <f t="shared" si="154"/>
        <v>-81000</v>
      </c>
      <c r="BC251" s="141">
        <f t="shared" si="155"/>
        <v>-61000</v>
      </c>
      <c r="BD251" s="4"/>
    </row>
    <row r="252" spans="1:56" ht="42.75" customHeight="1">
      <c r="A252" s="3">
        <v>173</v>
      </c>
      <c r="B252" s="3"/>
      <c r="C252" s="3"/>
      <c r="D252" s="2"/>
      <c r="E252" s="2"/>
      <c r="F252" s="4"/>
      <c r="G252" s="4"/>
      <c r="H252" s="4"/>
      <c r="I252" s="4"/>
      <c r="J252" s="4"/>
      <c r="K252" s="4"/>
      <c r="L252" s="4"/>
      <c r="M252" s="16"/>
      <c r="N252" s="2" t="s">
        <v>449</v>
      </c>
      <c r="O252" s="92" t="s">
        <v>490</v>
      </c>
      <c r="P252" s="67"/>
      <c r="Q252" s="67"/>
      <c r="R252" s="67"/>
      <c r="S252" s="65">
        <v>800000</v>
      </c>
      <c r="T252" s="59">
        <f>0.8*S252</f>
        <v>640000</v>
      </c>
      <c r="U252" s="59">
        <f>0.6*S252</f>
        <v>480000</v>
      </c>
      <c r="V252" s="62"/>
      <c r="W252" s="62"/>
      <c r="X252" s="62"/>
      <c r="Y252" s="65">
        <v>800000</v>
      </c>
      <c r="Z252" s="65">
        <f>Y252*0.8</f>
        <v>640000</v>
      </c>
      <c r="AA252" s="65">
        <f>Y252*0.6</f>
        <v>480000</v>
      </c>
      <c r="AB252" s="65"/>
      <c r="AC252" s="65"/>
      <c r="AD252" s="65"/>
      <c r="AE252" s="67"/>
      <c r="AF252" s="67"/>
      <c r="AG252" s="67"/>
      <c r="AH252" s="67"/>
      <c r="AI252" s="65"/>
      <c r="AJ252" s="65"/>
      <c r="AK252" s="65"/>
      <c r="AL252" s="65"/>
      <c r="AM252" s="65">
        <v>300000</v>
      </c>
      <c r="AN252" s="117">
        <f>ROUND(AM252*40%,-3)</f>
        <v>120000</v>
      </c>
      <c r="AO252" s="117">
        <f>ROUND(AM252*30%,-3)</f>
        <v>90000</v>
      </c>
      <c r="AP252" s="119" t="s">
        <v>895</v>
      </c>
      <c r="AQ252" s="78"/>
      <c r="AR252" s="78"/>
      <c r="AS252" s="3" t="s">
        <v>324</v>
      </c>
      <c r="AT252" s="3" t="s">
        <v>835</v>
      </c>
      <c r="AU252" s="4"/>
      <c r="AV252" s="4"/>
      <c r="AW252" s="4"/>
      <c r="AX252" s="141">
        <f t="shared" si="133"/>
        <v>0</v>
      </c>
      <c r="AY252" s="144" t="e">
        <f t="shared" si="131"/>
        <v>#DIV/0!</v>
      </c>
      <c r="AZ252" s="144" t="e">
        <f t="shared" si="132"/>
        <v>#DIV/0!</v>
      </c>
      <c r="BA252" s="4"/>
      <c r="BB252" s="141">
        <f t="shared" si="154"/>
        <v>120000</v>
      </c>
      <c r="BC252" s="141">
        <f t="shared" si="155"/>
        <v>90000</v>
      </c>
      <c r="BD252" s="4"/>
    </row>
    <row r="253" spans="1:56" ht="31.5" customHeight="1">
      <c r="A253" s="3">
        <v>174</v>
      </c>
      <c r="B253" s="3"/>
      <c r="C253" s="3"/>
      <c r="D253" s="2"/>
      <c r="E253" s="2"/>
      <c r="F253" s="4"/>
      <c r="G253" s="4"/>
      <c r="H253" s="4"/>
      <c r="I253" s="4"/>
      <c r="J253" s="4"/>
      <c r="K253" s="4"/>
      <c r="L253" s="4"/>
      <c r="M253" s="16"/>
      <c r="N253" s="2" t="s">
        <v>450</v>
      </c>
      <c r="O253" s="92" t="s">
        <v>491</v>
      </c>
      <c r="P253" s="67"/>
      <c r="Q253" s="67"/>
      <c r="R253" s="67"/>
      <c r="S253" s="65">
        <v>800000</v>
      </c>
      <c r="T253" s="59">
        <f>0.8*S253</f>
        <v>640000</v>
      </c>
      <c r="U253" s="59">
        <f>0.6*S253</f>
        <v>480000</v>
      </c>
      <c r="V253" s="62"/>
      <c r="W253" s="62"/>
      <c r="X253" s="62"/>
      <c r="Y253" s="65">
        <v>800000</v>
      </c>
      <c r="Z253" s="65">
        <f>Y253*0.8</f>
        <v>640000</v>
      </c>
      <c r="AA253" s="65">
        <f>Y253*0.6</f>
        <v>480000</v>
      </c>
      <c r="AB253" s="65"/>
      <c r="AC253" s="65"/>
      <c r="AD253" s="65"/>
      <c r="AE253" s="67"/>
      <c r="AF253" s="67"/>
      <c r="AG253" s="67"/>
      <c r="AH253" s="67"/>
      <c r="AI253" s="65"/>
      <c r="AJ253" s="65"/>
      <c r="AK253" s="65"/>
      <c r="AL253" s="65"/>
      <c r="AM253" s="65">
        <v>300000</v>
      </c>
      <c r="AN253" s="117">
        <f>ROUND(AM253*40%,-3)</f>
        <v>120000</v>
      </c>
      <c r="AO253" s="117">
        <f>ROUND(AM253*30%,-3)</f>
        <v>90000</v>
      </c>
      <c r="AP253" s="119" t="s">
        <v>895</v>
      </c>
      <c r="AQ253" s="78"/>
      <c r="AR253" s="78"/>
      <c r="AS253" s="3" t="s">
        <v>324</v>
      </c>
      <c r="AT253" s="3" t="s">
        <v>835</v>
      </c>
      <c r="AU253" s="4"/>
      <c r="AV253" s="4"/>
      <c r="AW253" s="4"/>
      <c r="AX253" s="141">
        <f t="shared" si="133"/>
        <v>0</v>
      </c>
      <c r="AY253" s="144" t="e">
        <f t="shared" si="131"/>
        <v>#DIV/0!</v>
      </c>
      <c r="AZ253" s="144" t="e">
        <f t="shared" si="132"/>
        <v>#DIV/0!</v>
      </c>
      <c r="BA253" s="4"/>
      <c r="BB253" s="141">
        <f t="shared" si="154"/>
        <v>120000</v>
      </c>
      <c r="BC253" s="141">
        <f t="shared" si="155"/>
        <v>90000</v>
      </c>
      <c r="BD253" s="4"/>
    </row>
    <row r="254" spans="13:55" ht="13.5" hidden="1">
      <c r="M254" s="107"/>
      <c r="S254" s="108"/>
      <c r="AX254" s="73">
        <f>Y254-S254</f>
        <v>0</v>
      </c>
      <c r="BB254" s="73">
        <f t="shared" si="154"/>
        <v>0</v>
      </c>
      <c r="BC254" s="73">
        <f t="shared" si="155"/>
        <v>0</v>
      </c>
    </row>
    <row r="255" ht="13.5" hidden="1"/>
    <row r="256" spans="2:51" s="9" customFormat="1" ht="13.5" hidden="1">
      <c r="B256" s="163" t="s">
        <v>1083</v>
      </c>
      <c r="C256" s="163"/>
      <c r="D256" s="163"/>
      <c r="E256" s="163"/>
      <c r="F256" s="163"/>
      <c r="G256" s="163"/>
      <c r="H256" s="163"/>
      <c r="I256" s="163"/>
      <c r="J256" s="163"/>
      <c r="K256" s="163"/>
      <c r="L256" s="163"/>
      <c r="M256" s="163"/>
      <c r="N256" s="163"/>
      <c r="O256" s="163"/>
      <c r="P256" s="127"/>
      <c r="Q256" s="127"/>
      <c r="R256" s="127"/>
      <c r="W256" s="44"/>
      <c r="AP256" s="38"/>
      <c r="AX256" s="40"/>
      <c r="AY256" s="40"/>
    </row>
    <row r="257" spans="2:51" s="9" customFormat="1" ht="48.75" customHeight="1" hidden="1">
      <c r="B257" s="162" t="s">
        <v>1077</v>
      </c>
      <c r="C257" s="162"/>
      <c r="D257" s="162"/>
      <c r="E257" s="162"/>
      <c r="F257" s="162"/>
      <c r="G257" s="162"/>
      <c r="H257" s="162"/>
      <c r="I257" s="162"/>
      <c r="J257" s="162"/>
      <c r="K257" s="162"/>
      <c r="L257" s="162"/>
      <c r="M257" s="162"/>
      <c r="N257" s="162"/>
      <c r="O257" s="162"/>
      <c r="P257" s="128"/>
      <c r="Q257" s="128"/>
      <c r="R257" s="128"/>
      <c r="W257" s="44"/>
      <c r="AP257" s="38"/>
      <c r="AX257" s="40"/>
      <c r="AY257" s="40"/>
    </row>
    <row r="258" spans="2:51" s="9" customFormat="1" ht="48.75" customHeight="1" hidden="1">
      <c r="B258" s="162" t="s">
        <v>1078</v>
      </c>
      <c r="C258" s="162"/>
      <c r="D258" s="162"/>
      <c r="E258" s="162"/>
      <c r="F258" s="162"/>
      <c r="G258" s="162"/>
      <c r="H258" s="162"/>
      <c r="I258" s="162"/>
      <c r="J258" s="162"/>
      <c r="K258" s="162"/>
      <c r="L258" s="162"/>
      <c r="M258" s="162"/>
      <c r="N258" s="162"/>
      <c r="O258" s="162"/>
      <c r="P258" s="128"/>
      <c r="Q258" s="128"/>
      <c r="R258" s="128"/>
      <c r="W258" s="44"/>
      <c r="AP258" s="38"/>
      <c r="AX258" s="40"/>
      <c r="AY258" s="40"/>
    </row>
    <row r="259" spans="2:51" s="9" customFormat="1" ht="35.25" customHeight="1" hidden="1">
      <c r="B259" s="162" t="s">
        <v>1079</v>
      </c>
      <c r="C259" s="162"/>
      <c r="D259" s="162"/>
      <c r="E259" s="162"/>
      <c r="F259" s="162"/>
      <c r="G259" s="162"/>
      <c r="H259" s="162"/>
      <c r="I259" s="162"/>
      <c r="J259" s="162"/>
      <c r="K259" s="162"/>
      <c r="L259" s="162"/>
      <c r="M259" s="162"/>
      <c r="N259" s="162"/>
      <c r="O259" s="162"/>
      <c r="P259" s="128"/>
      <c r="Q259" s="128"/>
      <c r="R259" s="128"/>
      <c r="W259" s="44"/>
      <c r="AP259" s="38"/>
      <c r="AX259" s="40"/>
      <c r="AY259" s="40"/>
    </row>
    <row r="260" spans="2:51" s="9" customFormat="1" ht="18.75" customHeight="1" hidden="1">
      <c r="B260" s="162" t="s">
        <v>1085</v>
      </c>
      <c r="C260" s="162"/>
      <c r="D260" s="162"/>
      <c r="E260" s="162"/>
      <c r="F260" s="162"/>
      <c r="G260" s="162"/>
      <c r="H260" s="162"/>
      <c r="I260" s="162"/>
      <c r="J260" s="162"/>
      <c r="K260" s="162"/>
      <c r="L260" s="162"/>
      <c r="M260" s="162"/>
      <c r="N260" s="162"/>
      <c r="O260" s="162"/>
      <c r="P260" s="128"/>
      <c r="Q260" s="128"/>
      <c r="R260" s="128"/>
      <c r="W260" s="44"/>
      <c r="AP260" s="38"/>
      <c r="AX260" s="40"/>
      <c r="AY260" s="40"/>
    </row>
    <row r="261" spans="2:51" s="9" customFormat="1" ht="21" customHeight="1" hidden="1">
      <c r="B261" s="162" t="s">
        <v>1084</v>
      </c>
      <c r="C261" s="162"/>
      <c r="D261" s="162"/>
      <c r="E261" s="162"/>
      <c r="F261" s="162"/>
      <c r="G261" s="162"/>
      <c r="H261" s="162"/>
      <c r="I261" s="162"/>
      <c r="J261" s="162"/>
      <c r="K261" s="162"/>
      <c r="L261" s="162"/>
      <c r="M261" s="162"/>
      <c r="N261" s="162"/>
      <c r="O261" s="162"/>
      <c r="P261" s="129"/>
      <c r="Q261" s="129"/>
      <c r="R261" s="129"/>
      <c r="W261" s="44"/>
      <c r="AP261" s="38"/>
      <c r="AX261" s="40"/>
      <c r="AY261" s="40"/>
    </row>
    <row r="415" ht="15"/>
    <row r="416" ht="15"/>
    <row r="417" ht="15"/>
    <row r="418" ht="15"/>
    <row r="419" ht="15"/>
    <row r="420" ht="15"/>
    <row r="421" ht="15"/>
  </sheetData>
  <sheetProtection/>
  <mergeCells count="201">
    <mergeCell ref="P51:P52"/>
    <mergeCell ref="B259:O259"/>
    <mergeCell ref="B260:O260"/>
    <mergeCell ref="B5:B7"/>
    <mergeCell ref="B256:O256"/>
    <mergeCell ref="B257:O257"/>
    <mergeCell ref="B258:O258"/>
    <mergeCell ref="C245:C246"/>
    <mergeCell ref="N224:N225"/>
    <mergeCell ref="N247:N248"/>
    <mergeCell ref="N229:N230"/>
    <mergeCell ref="N251:O251"/>
    <mergeCell ref="A2:AY2"/>
    <mergeCell ref="N103:O103"/>
    <mergeCell ref="N91:N92"/>
    <mergeCell ref="N30:N31"/>
    <mergeCell ref="AG210:AG211"/>
    <mergeCell ref="O210:O211"/>
    <mergeCell ref="N9:O9"/>
    <mergeCell ref="N245:N246"/>
    <mergeCell ref="N218:N220"/>
    <mergeCell ref="N237:O237"/>
    <mergeCell ref="AM218:AM219"/>
    <mergeCell ref="AI218:AI219"/>
    <mergeCell ref="N126:N127"/>
    <mergeCell ref="AB210:AB211"/>
    <mergeCell ref="V218:V219"/>
    <mergeCell ref="S218:S219"/>
    <mergeCell ref="N233:O233"/>
    <mergeCell ref="O218:O219"/>
    <mergeCell ref="N85:O85"/>
    <mergeCell ref="N94:O94"/>
    <mergeCell ref="AJ210:AJ211"/>
    <mergeCell ref="V210:V211"/>
    <mergeCell ref="N108:O108"/>
    <mergeCell ref="N142:O142"/>
    <mergeCell ref="N149:O149"/>
    <mergeCell ref="AH210:AH211"/>
    <mergeCell ref="N114:O114"/>
    <mergeCell ref="N133:N134"/>
    <mergeCell ref="AN167:AN168"/>
    <mergeCell ref="AO218:AO219"/>
    <mergeCell ref="N208:O208"/>
    <mergeCell ref="T218:T219"/>
    <mergeCell ref="U218:U219"/>
    <mergeCell ref="AO210:AO211"/>
    <mergeCell ref="AK210:AK211"/>
    <mergeCell ref="AM167:AM168"/>
    <mergeCell ref="AN218:AN219"/>
    <mergeCell ref="AT218:AT219"/>
    <mergeCell ref="AF218:AF219"/>
    <mergeCell ref="AN210:AN211"/>
    <mergeCell ref="Z210:Z211"/>
    <mergeCell ref="AA210:AA211"/>
    <mergeCell ref="AP210:AP211"/>
    <mergeCell ref="AQ210:AQ211"/>
    <mergeCell ref="AM210:AM211"/>
    <mergeCell ref="AQ218:AQ219"/>
    <mergeCell ref="AL210:AL211"/>
    <mergeCell ref="AB218:AB219"/>
    <mergeCell ref="X210:X211"/>
    <mergeCell ref="AB6:AD7"/>
    <mergeCell ref="V6:X7"/>
    <mergeCell ref="Z6:Z7"/>
    <mergeCell ref="W218:W219"/>
    <mergeCell ref="W210:W211"/>
    <mergeCell ref="U6:U7"/>
    <mergeCell ref="AT64:AT65"/>
    <mergeCell ref="AF6:AF7"/>
    <mergeCell ref="AG6:AG7"/>
    <mergeCell ref="AJ6:AJ7"/>
    <mergeCell ref="AT90:AT93"/>
    <mergeCell ref="AT51:AT53"/>
    <mergeCell ref="Y5:AD5"/>
    <mergeCell ref="AP167:AP168"/>
    <mergeCell ref="AS51:AS53"/>
    <mergeCell ref="AS90:AS93"/>
    <mergeCell ref="AS100:AS102"/>
    <mergeCell ref="Y6:Y7"/>
    <mergeCell ref="AQ167:AQ168"/>
    <mergeCell ref="AR167:AR168"/>
    <mergeCell ref="AS161:AS164"/>
    <mergeCell ref="AO167:AO168"/>
    <mergeCell ref="AV5:AV7"/>
    <mergeCell ref="AW44:AW48"/>
    <mergeCell ref="AK6:AK7"/>
    <mergeCell ref="AN6:AN7"/>
    <mergeCell ref="AP6:AR6"/>
    <mergeCell ref="AT5:AT7"/>
    <mergeCell ref="AT15:AT16"/>
    <mergeCell ref="AS5:AS7"/>
    <mergeCell ref="A1:AW1"/>
    <mergeCell ref="AU5:AU7"/>
    <mergeCell ref="AS10:AS18"/>
    <mergeCell ref="O5:O7"/>
    <mergeCell ref="A5:A7"/>
    <mergeCell ref="AW5:AW7"/>
    <mergeCell ref="AH6:AH7"/>
    <mergeCell ref="AF5:AL5"/>
    <mergeCell ref="C5:C7"/>
    <mergeCell ref="N13:N15"/>
    <mergeCell ref="AW184:AW185"/>
    <mergeCell ref="AT167:AT168"/>
    <mergeCell ref="AV184:AV185"/>
    <mergeCell ref="N154:O154"/>
    <mergeCell ref="N131:N132"/>
    <mergeCell ref="N124:N125"/>
    <mergeCell ref="N136:O136"/>
    <mergeCell ref="AT156:AT158"/>
    <mergeCell ref="U167:U168"/>
    <mergeCell ref="AS167:AS168"/>
    <mergeCell ref="AV218:AV219"/>
    <mergeCell ref="E215:E216"/>
    <mergeCell ref="T167:T168"/>
    <mergeCell ref="S167:S168"/>
    <mergeCell ref="N182:N183"/>
    <mergeCell ref="Y167:Y168"/>
    <mergeCell ref="AU218:AU219"/>
    <mergeCell ref="U210:U211"/>
    <mergeCell ref="N175:O175"/>
    <mergeCell ref="N203:O203"/>
    <mergeCell ref="D215:D216"/>
    <mergeCell ref="Y210:Y211"/>
    <mergeCell ref="Y218:Y219"/>
    <mergeCell ref="AS214:AS216"/>
    <mergeCell ref="AS218:AS219"/>
    <mergeCell ref="X218:X219"/>
    <mergeCell ref="N210:N211"/>
    <mergeCell ref="AR210:AR211"/>
    <mergeCell ref="T210:T211"/>
    <mergeCell ref="AF210:AF211"/>
    <mergeCell ref="A218:A219"/>
    <mergeCell ref="N192:N193"/>
    <mergeCell ref="S210:S211"/>
    <mergeCell ref="N200:N201"/>
    <mergeCell ref="D210:D212"/>
    <mergeCell ref="O167:O168"/>
    <mergeCell ref="N167:N169"/>
    <mergeCell ref="N170:N173"/>
    <mergeCell ref="N196:O196"/>
    <mergeCell ref="A210:A211"/>
    <mergeCell ref="A167:A168"/>
    <mergeCell ref="N118:N119"/>
    <mergeCell ref="S6:S7"/>
    <mergeCell ref="T6:T7"/>
    <mergeCell ref="N19:O19"/>
    <mergeCell ref="N28:O28"/>
    <mergeCell ref="N54:O54"/>
    <mergeCell ref="N159:O159"/>
    <mergeCell ref="N165:O165"/>
    <mergeCell ref="N145:N146"/>
    <mergeCell ref="N64:N65"/>
    <mergeCell ref="N23:N24"/>
    <mergeCell ref="AA6:AA7"/>
    <mergeCell ref="P6:P7"/>
    <mergeCell ref="Q6:Q7"/>
    <mergeCell ref="R6:R7"/>
    <mergeCell ref="N5:N7"/>
    <mergeCell ref="N35:N36"/>
    <mergeCell ref="P5:R5"/>
    <mergeCell ref="S5:X5"/>
    <mergeCell ref="AT116:AT119"/>
    <mergeCell ref="AT144:AT148"/>
    <mergeCell ref="AT151:AT153"/>
    <mergeCell ref="AS110:AS113"/>
    <mergeCell ref="AS116:AS119"/>
    <mergeCell ref="AE5:AE7"/>
    <mergeCell ref="AO6:AO7"/>
    <mergeCell ref="AL6:AL7"/>
    <mergeCell ref="AM6:AM7"/>
    <mergeCell ref="AS105:AS107"/>
    <mergeCell ref="B261:O261"/>
    <mergeCell ref="AP218:AP219"/>
    <mergeCell ref="AT12:AT14"/>
    <mergeCell ref="AT22:AT25"/>
    <mergeCell ref="AS20:AS27"/>
    <mergeCell ref="AR218:AR219"/>
    <mergeCell ref="AS170:AS173"/>
    <mergeCell ref="AS210:AS211"/>
    <mergeCell ref="AT210:AT211"/>
    <mergeCell ref="AT110:AT113"/>
    <mergeCell ref="A3:AY3"/>
    <mergeCell ref="AM5:AO5"/>
    <mergeCell ref="AT100:AT102"/>
    <mergeCell ref="AT105:AT107"/>
    <mergeCell ref="AS247:AS249"/>
    <mergeCell ref="AT247:AT249"/>
    <mergeCell ref="AT214:AT216"/>
    <mergeCell ref="AT170:AT173"/>
    <mergeCell ref="AS198:AS202"/>
    <mergeCell ref="AS144:AS148"/>
    <mergeCell ref="BD5:BD7"/>
    <mergeCell ref="AN4:BD4"/>
    <mergeCell ref="N56:N57"/>
    <mergeCell ref="N61:N62"/>
    <mergeCell ref="BA210:BA211"/>
    <mergeCell ref="AS151:AS153"/>
    <mergeCell ref="AS156:AS158"/>
    <mergeCell ref="AT198:AT202"/>
    <mergeCell ref="AT161:AT164"/>
    <mergeCell ref="N96:N97"/>
  </mergeCells>
  <printOptions horizontalCentered="1"/>
  <pageMargins left="0" right="0" top="0.25" bottom="0.5" header="0.25" footer="0.25"/>
  <pageSetup firstPageNumber="157" useFirstPageNumber="1" fitToHeight="0" fitToWidth="0" horizontalDpi="600" verticalDpi="600" orientation="landscape" paperSize="9" scale="97" r:id="rId3"/>
  <headerFooter>
    <oddFooter>&amp;CTrang &amp;P</oddFooter>
  </headerFooter>
  <legacyDrawing r:id="rId2"/>
</worksheet>
</file>

<file path=xl/worksheets/sheet3.xml><?xml version="1.0" encoding="utf-8"?>
<worksheet xmlns="http://schemas.openxmlformats.org/spreadsheetml/2006/main" xmlns:r="http://schemas.openxmlformats.org/officeDocument/2006/relationships">
  <dimension ref="A1:AX52"/>
  <sheetViews>
    <sheetView tabSelected="1" view="pageBreakPreview" zoomScaleNormal="90" zoomScaleSheetLayoutView="100" zoomScalePageLayoutView="0" workbookViewId="0" topLeftCell="A1">
      <pane xSplit="7" ySplit="7" topLeftCell="W8" activePane="bottomRight" state="frozen"/>
      <selection pane="topLeft" activeCell="O11" sqref="O11"/>
      <selection pane="topRight" activeCell="O11" sqref="O11"/>
      <selection pane="bottomLeft" activeCell="O11" sqref="O11"/>
      <selection pane="bottomRight" activeCell="O11" sqref="O11"/>
    </sheetView>
  </sheetViews>
  <sheetFormatPr defaultColWidth="9.140625" defaultRowHeight="15"/>
  <cols>
    <col min="1" max="1" width="6.140625" style="7" customWidth="1"/>
    <col min="2" max="2" width="30.140625" style="1" customWidth="1"/>
    <col min="3" max="3" width="6.8515625" style="1" hidden="1" customWidth="1"/>
    <col min="4" max="4" width="9.28125" style="1" hidden="1" customWidth="1"/>
    <col min="5" max="5" width="7.8515625" style="1" hidden="1" customWidth="1"/>
    <col min="6" max="6" width="7.57421875" style="1" hidden="1" customWidth="1"/>
    <col min="7" max="7" width="7.7109375" style="1" hidden="1" customWidth="1"/>
    <col min="8" max="8" width="8.28125" style="113" hidden="1" customWidth="1"/>
    <col min="9" max="9" width="9.140625" style="113" hidden="1" customWidth="1"/>
    <col min="10" max="12" width="8.00390625" style="113" hidden="1" customWidth="1"/>
    <col min="13" max="13" width="11.421875" style="114" hidden="1" customWidth="1"/>
    <col min="14" max="14" width="10.7109375" style="114" hidden="1" customWidth="1"/>
    <col min="15" max="15" width="9.140625" style="114" hidden="1" customWidth="1"/>
    <col min="16" max="16" width="11.57421875" style="114" hidden="1" customWidth="1"/>
    <col min="17" max="17" width="9.140625" style="114" hidden="1" customWidth="1"/>
    <col min="18" max="21" width="9.00390625" style="114" hidden="1" customWidth="1"/>
    <col min="22" max="22" width="9.28125" style="114" hidden="1" customWidth="1"/>
    <col min="23" max="23" width="14.28125" style="114" customWidth="1"/>
    <col min="24" max="24" width="13.8515625" style="114" customWidth="1"/>
    <col min="25" max="25" width="14.8515625" style="114" customWidth="1"/>
    <col min="26" max="27" width="12.140625" style="114" customWidth="1"/>
    <col min="28" max="28" width="9.140625" style="115" hidden="1" customWidth="1"/>
    <col min="29" max="32" width="9.140625" style="114" hidden="1" customWidth="1"/>
    <col min="33" max="33" width="14.28125" style="116" hidden="1" customWidth="1"/>
    <col min="34" max="16384" width="9.140625" style="1" customWidth="1"/>
  </cols>
  <sheetData>
    <row r="1" spans="1:33" ht="21.75" customHeight="1">
      <c r="A1" s="189" t="s">
        <v>658</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row>
    <row r="2" spans="1:50" ht="15" customHeight="1" hidden="1">
      <c r="A2" s="160" t="s">
        <v>1082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12"/>
      <c r="AI2" s="112"/>
      <c r="AJ2" s="112"/>
      <c r="AK2" s="112"/>
      <c r="AL2" s="112"/>
      <c r="AM2" s="112"/>
      <c r="AN2" s="112"/>
      <c r="AO2" s="112"/>
      <c r="AP2" s="112"/>
      <c r="AQ2" s="112"/>
      <c r="AR2" s="112"/>
      <c r="AS2" s="112"/>
      <c r="AT2" s="112"/>
      <c r="AU2" s="112"/>
      <c r="AV2" s="112"/>
      <c r="AW2" s="112"/>
      <c r="AX2" s="112"/>
    </row>
    <row r="3" spans="1:50" ht="15" customHeight="1">
      <c r="A3" s="160" t="s">
        <v>1108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12"/>
      <c r="AC3" s="112"/>
      <c r="AD3" s="112"/>
      <c r="AE3" s="112"/>
      <c r="AF3" s="112"/>
      <c r="AG3" s="112"/>
      <c r="AH3" s="112"/>
      <c r="AI3" s="112"/>
      <c r="AJ3" s="112"/>
      <c r="AK3" s="112"/>
      <c r="AL3" s="112"/>
      <c r="AM3" s="112"/>
      <c r="AN3" s="112"/>
      <c r="AO3" s="112"/>
      <c r="AP3" s="112"/>
      <c r="AQ3" s="112"/>
      <c r="AR3" s="112"/>
      <c r="AS3" s="112"/>
      <c r="AT3" s="112"/>
      <c r="AU3" s="112"/>
      <c r="AV3" s="112"/>
      <c r="AW3" s="112"/>
      <c r="AX3" s="112"/>
    </row>
    <row r="4" spans="2:33" ht="15" customHeight="1">
      <c r="B4" s="71"/>
      <c r="C4" s="71"/>
      <c r="D4" s="71"/>
      <c r="E4" s="71"/>
      <c r="F4" s="71"/>
      <c r="G4" s="71"/>
      <c r="H4" s="71"/>
      <c r="I4" s="71"/>
      <c r="J4" s="71"/>
      <c r="K4" s="71"/>
      <c r="L4" s="71"/>
      <c r="M4" s="71"/>
      <c r="N4" s="71"/>
      <c r="O4" s="71"/>
      <c r="P4" s="71"/>
      <c r="Q4" s="71"/>
      <c r="R4" s="71"/>
      <c r="S4" s="71"/>
      <c r="T4" s="71"/>
      <c r="U4" s="71"/>
      <c r="V4" s="71"/>
      <c r="W4" s="71"/>
      <c r="X4" s="71"/>
      <c r="Y4" s="181" t="s">
        <v>1088</v>
      </c>
      <c r="Z4" s="181"/>
      <c r="AA4" s="181"/>
      <c r="AB4" s="71"/>
      <c r="AC4" s="71"/>
      <c r="AD4" s="71"/>
      <c r="AE4" s="181" t="s">
        <v>312</v>
      </c>
      <c r="AF4" s="181"/>
      <c r="AG4" s="181"/>
    </row>
    <row r="5" spans="1:33" ht="21.75" customHeight="1">
      <c r="A5" s="154" t="s">
        <v>0</v>
      </c>
      <c r="B5" s="154" t="s">
        <v>46</v>
      </c>
      <c r="C5" s="154" t="s">
        <v>411</v>
      </c>
      <c r="D5" s="154"/>
      <c r="E5" s="154"/>
      <c r="F5" s="154"/>
      <c r="G5" s="154"/>
      <c r="H5" s="185" t="s">
        <v>622</v>
      </c>
      <c r="I5" s="186"/>
      <c r="J5" s="186"/>
      <c r="K5" s="186"/>
      <c r="L5" s="187"/>
      <c r="M5" s="6"/>
      <c r="N5" s="6"/>
      <c r="O5" s="6"/>
      <c r="P5" s="6"/>
      <c r="Q5" s="6"/>
      <c r="R5" s="182" t="s">
        <v>395</v>
      </c>
      <c r="S5" s="183"/>
      <c r="T5" s="183"/>
      <c r="U5" s="183"/>
      <c r="V5" s="184"/>
      <c r="W5" s="155" t="s">
        <v>650</v>
      </c>
      <c r="X5" s="155"/>
      <c r="Y5" s="155"/>
      <c r="Z5" s="155"/>
      <c r="AA5" s="155"/>
      <c r="AB5" s="192" t="s">
        <v>395</v>
      </c>
      <c r="AC5" s="192"/>
      <c r="AD5" s="192"/>
      <c r="AE5" s="192"/>
      <c r="AF5" s="192"/>
      <c r="AG5" s="190" t="s">
        <v>233</v>
      </c>
    </row>
    <row r="6" spans="1:33" ht="71.25" customHeight="1">
      <c r="A6" s="154"/>
      <c r="B6" s="154"/>
      <c r="C6" s="6" t="s">
        <v>224</v>
      </c>
      <c r="D6" s="6" t="s">
        <v>225</v>
      </c>
      <c r="E6" s="6" t="s">
        <v>226</v>
      </c>
      <c r="F6" s="6" t="s">
        <v>227</v>
      </c>
      <c r="G6" s="6" t="s">
        <v>228</v>
      </c>
      <c r="H6" s="6" t="s">
        <v>224</v>
      </c>
      <c r="I6" s="6" t="s">
        <v>225</v>
      </c>
      <c r="J6" s="6" t="s">
        <v>226</v>
      </c>
      <c r="K6" s="6" t="s">
        <v>227</v>
      </c>
      <c r="L6" s="6" t="s">
        <v>228</v>
      </c>
      <c r="M6" s="27" t="s">
        <v>224</v>
      </c>
      <c r="N6" s="27" t="s">
        <v>225</v>
      </c>
      <c r="O6" s="27" t="s">
        <v>226</v>
      </c>
      <c r="P6" s="27" t="s">
        <v>227</v>
      </c>
      <c r="Q6" s="27" t="s">
        <v>228</v>
      </c>
      <c r="R6" s="27" t="s">
        <v>224</v>
      </c>
      <c r="S6" s="27" t="s">
        <v>225</v>
      </c>
      <c r="T6" s="27" t="s">
        <v>226</v>
      </c>
      <c r="U6" s="27" t="s">
        <v>227</v>
      </c>
      <c r="V6" s="27" t="s">
        <v>228</v>
      </c>
      <c r="W6" s="6" t="s">
        <v>224</v>
      </c>
      <c r="X6" s="6" t="s">
        <v>225</v>
      </c>
      <c r="Y6" s="6" t="s">
        <v>226</v>
      </c>
      <c r="Z6" s="6" t="s">
        <v>227</v>
      </c>
      <c r="AA6" s="6" t="s">
        <v>228</v>
      </c>
      <c r="AB6" s="27" t="s">
        <v>224</v>
      </c>
      <c r="AC6" s="27" t="s">
        <v>225</v>
      </c>
      <c r="AD6" s="27" t="s">
        <v>226</v>
      </c>
      <c r="AE6" s="27" t="s">
        <v>227</v>
      </c>
      <c r="AF6" s="27" t="s">
        <v>228</v>
      </c>
      <c r="AG6" s="191"/>
    </row>
    <row r="7" spans="1:33" s="7" customFormat="1" ht="33" customHeight="1">
      <c r="A7" s="34" t="s">
        <v>412</v>
      </c>
      <c r="B7" s="34" t="s">
        <v>413</v>
      </c>
      <c r="C7" s="34" t="s">
        <v>414</v>
      </c>
      <c r="D7" s="34" t="s">
        <v>415</v>
      </c>
      <c r="E7" s="34" t="s">
        <v>416</v>
      </c>
      <c r="F7" s="34" t="s">
        <v>417</v>
      </c>
      <c r="G7" s="34" t="s">
        <v>425</v>
      </c>
      <c r="H7" s="34" t="s">
        <v>419</v>
      </c>
      <c r="I7" s="34" t="s">
        <v>420</v>
      </c>
      <c r="J7" s="34" t="s">
        <v>421</v>
      </c>
      <c r="K7" s="34" t="s">
        <v>426</v>
      </c>
      <c r="L7" s="34" t="s">
        <v>427</v>
      </c>
      <c r="M7" s="34" t="s">
        <v>428</v>
      </c>
      <c r="N7" s="34" t="s">
        <v>429</v>
      </c>
      <c r="O7" s="34" t="s">
        <v>430</v>
      </c>
      <c r="P7" s="34" t="s">
        <v>431</v>
      </c>
      <c r="Q7" s="34" t="s">
        <v>432</v>
      </c>
      <c r="R7" s="18" t="s">
        <v>428</v>
      </c>
      <c r="S7" s="18" t="s">
        <v>429</v>
      </c>
      <c r="T7" s="35" t="s">
        <v>430</v>
      </c>
      <c r="U7" s="35" t="s">
        <v>431</v>
      </c>
      <c r="V7" s="35" t="s">
        <v>432</v>
      </c>
      <c r="W7" s="131" t="s">
        <v>414</v>
      </c>
      <c r="X7" s="131" t="s">
        <v>415</v>
      </c>
      <c r="Y7" s="131" t="s">
        <v>416</v>
      </c>
      <c r="Z7" s="131" t="s">
        <v>417</v>
      </c>
      <c r="AA7" s="131" t="s">
        <v>425</v>
      </c>
      <c r="AB7" s="34" t="s">
        <v>428</v>
      </c>
      <c r="AC7" s="34" t="s">
        <v>429</v>
      </c>
      <c r="AD7" s="34" t="s">
        <v>430</v>
      </c>
      <c r="AE7" s="34" t="s">
        <v>431</v>
      </c>
      <c r="AF7" s="34" t="s">
        <v>432</v>
      </c>
      <c r="AG7" s="18" t="s">
        <v>655</v>
      </c>
    </row>
    <row r="8" spans="1:33" ht="21" customHeight="1">
      <c r="A8" s="3">
        <v>1</v>
      </c>
      <c r="B8" s="2" t="s">
        <v>9</v>
      </c>
      <c r="C8" s="65">
        <v>40000</v>
      </c>
      <c r="D8" s="65">
        <v>35000</v>
      </c>
      <c r="E8" s="65">
        <v>38000</v>
      </c>
      <c r="F8" s="65">
        <v>23000</v>
      </c>
      <c r="G8" s="65">
        <v>10000</v>
      </c>
      <c r="H8" s="67">
        <v>52000</v>
      </c>
      <c r="I8" s="67">
        <v>46000</v>
      </c>
      <c r="J8" s="67">
        <v>50000</v>
      </c>
      <c r="K8" s="67">
        <f>29000+12000</f>
        <v>41000</v>
      </c>
      <c r="L8" s="67">
        <v>17000</v>
      </c>
      <c r="M8" s="65">
        <v>44000</v>
      </c>
      <c r="N8" s="65">
        <v>39000</v>
      </c>
      <c r="O8" s="65">
        <v>42000</v>
      </c>
      <c r="P8" s="65">
        <v>46000</v>
      </c>
      <c r="Q8" s="65">
        <v>17000</v>
      </c>
      <c r="R8" s="65">
        <f aca="true" t="shared" si="0" ref="R8:V9">H8/C8*100</f>
        <v>130</v>
      </c>
      <c r="S8" s="65">
        <f t="shared" si="0"/>
        <v>131.42857142857142</v>
      </c>
      <c r="T8" s="65">
        <f t="shared" si="0"/>
        <v>131.57894736842107</v>
      </c>
      <c r="U8" s="65">
        <f t="shared" si="0"/>
        <v>178.26086956521738</v>
      </c>
      <c r="V8" s="65">
        <f t="shared" si="0"/>
        <v>170</v>
      </c>
      <c r="W8" s="65">
        <f>C8</f>
        <v>40000</v>
      </c>
      <c r="X8" s="65">
        <f>D8</f>
        <v>35000</v>
      </c>
      <c r="Y8" s="65">
        <f>E8</f>
        <v>38000</v>
      </c>
      <c r="Z8" s="65">
        <f>F8</f>
        <v>23000</v>
      </c>
      <c r="AA8" s="65">
        <f>G8</f>
        <v>10000</v>
      </c>
      <c r="AB8" s="25">
        <f>W8/C8*100</f>
        <v>100</v>
      </c>
      <c r="AC8" s="25">
        <f aca="true" t="shared" si="1" ref="AC8:AC28">X8/D8*100</f>
        <v>100</v>
      </c>
      <c r="AD8" s="25">
        <f aca="true" t="shared" si="2" ref="AD8:AD28">Y8/E8*100</f>
        <v>100</v>
      </c>
      <c r="AE8" s="25">
        <f aca="true" t="shared" si="3" ref="AE8:AE28">Z8/F8*100</f>
        <v>100</v>
      </c>
      <c r="AF8" s="25">
        <f aca="true" t="shared" si="4" ref="AF8:AF28">AA8/G8*100</f>
        <v>100</v>
      </c>
      <c r="AG8" s="193"/>
    </row>
    <row r="9" spans="1:33" ht="21" customHeight="1">
      <c r="A9" s="3">
        <v>2</v>
      </c>
      <c r="B9" s="2" t="s">
        <v>65</v>
      </c>
      <c r="C9" s="65">
        <v>26000</v>
      </c>
      <c r="D9" s="65">
        <v>26000</v>
      </c>
      <c r="E9" s="65">
        <v>26000</v>
      </c>
      <c r="F9" s="65">
        <v>23000</v>
      </c>
      <c r="G9" s="65">
        <v>8000</v>
      </c>
      <c r="H9" s="67">
        <v>34000</v>
      </c>
      <c r="I9" s="67">
        <v>34000</v>
      </c>
      <c r="J9" s="67">
        <v>34000</v>
      </c>
      <c r="K9" s="67">
        <v>30000</v>
      </c>
      <c r="L9" s="67">
        <v>14000</v>
      </c>
      <c r="M9" s="65">
        <v>34000</v>
      </c>
      <c r="N9" s="65">
        <v>32000</v>
      </c>
      <c r="O9" s="65">
        <v>31000</v>
      </c>
      <c r="P9" s="65">
        <v>43000</v>
      </c>
      <c r="Q9" s="65">
        <v>13000</v>
      </c>
      <c r="R9" s="65">
        <f t="shared" si="0"/>
        <v>130.76923076923077</v>
      </c>
      <c r="S9" s="65">
        <f t="shared" si="0"/>
        <v>130.76923076923077</v>
      </c>
      <c r="T9" s="65">
        <f t="shared" si="0"/>
        <v>130.76923076923077</v>
      </c>
      <c r="U9" s="65">
        <f t="shared" si="0"/>
        <v>130.43478260869566</v>
      </c>
      <c r="V9" s="65">
        <f t="shared" si="0"/>
        <v>175</v>
      </c>
      <c r="W9" s="65">
        <f aca="true" t="shared" si="5" ref="W9:W28">C9</f>
        <v>26000</v>
      </c>
      <c r="X9" s="65">
        <f aca="true" t="shared" si="6" ref="X9:X28">D9</f>
        <v>26000</v>
      </c>
      <c r="Y9" s="65">
        <f aca="true" t="shared" si="7" ref="Y9:Y28">E9</f>
        <v>26000</v>
      </c>
      <c r="Z9" s="65">
        <f aca="true" t="shared" si="8" ref="Z9:Z28">F9</f>
        <v>23000</v>
      </c>
      <c r="AA9" s="65">
        <f aca="true" t="shared" si="9" ref="AA9:AA28">G9</f>
        <v>8000</v>
      </c>
      <c r="AB9" s="25">
        <f aca="true" t="shared" si="10" ref="AB9:AB28">W9/C9*100</f>
        <v>100</v>
      </c>
      <c r="AC9" s="25">
        <f t="shared" si="1"/>
        <v>100</v>
      </c>
      <c r="AD9" s="25">
        <f t="shared" si="2"/>
        <v>100</v>
      </c>
      <c r="AE9" s="25">
        <f t="shared" si="3"/>
        <v>100</v>
      </c>
      <c r="AF9" s="25">
        <f t="shared" si="4"/>
        <v>100</v>
      </c>
      <c r="AG9" s="194"/>
    </row>
    <row r="10" spans="1:33" ht="21" customHeight="1">
      <c r="A10" s="3">
        <v>3</v>
      </c>
      <c r="B10" s="2" t="s">
        <v>63</v>
      </c>
      <c r="C10" s="65">
        <v>26000</v>
      </c>
      <c r="D10" s="65">
        <v>26000</v>
      </c>
      <c r="E10" s="65">
        <v>26000</v>
      </c>
      <c r="F10" s="65">
        <v>23000</v>
      </c>
      <c r="G10" s="65">
        <v>8000</v>
      </c>
      <c r="H10" s="67">
        <v>34000</v>
      </c>
      <c r="I10" s="67">
        <v>34000</v>
      </c>
      <c r="J10" s="67">
        <v>34000</v>
      </c>
      <c r="K10" s="67">
        <v>30000</v>
      </c>
      <c r="L10" s="67">
        <v>14000</v>
      </c>
      <c r="M10" s="65">
        <v>34000</v>
      </c>
      <c r="N10" s="65">
        <v>32000</v>
      </c>
      <c r="O10" s="65">
        <v>31000</v>
      </c>
      <c r="P10" s="65">
        <v>43000</v>
      </c>
      <c r="Q10" s="65">
        <v>13000</v>
      </c>
      <c r="R10" s="65">
        <f aca="true" t="shared" si="11" ref="R10:R28">H10/C10*100</f>
        <v>130.76923076923077</v>
      </c>
      <c r="S10" s="65">
        <f aca="true" t="shared" si="12" ref="S10:S28">I10/D10*100</f>
        <v>130.76923076923077</v>
      </c>
      <c r="T10" s="65">
        <f aca="true" t="shared" si="13" ref="T10:T28">J10/E10*100</f>
        <v>130.76923076923077</v>
      </c>
      <c r="U10" s="65">
        <f aca="true" t="shared" si="14" ref="U10:U28">K10/F10*100</f>
        <v>130.43478260869566</v>
      </c>
      <c r="V10" s="65">
        <f aca="true" t="shared" si="15" ref="V10:V28">L10/G10*100</f>
        <v>175</v>
      </c>
      <c r="W10" s="65">
        <f t="shared" si="5"/>
        <v>26000</v>
      </c>
      <c r="X10" s="65">
        <f t="shared" si="6"/>
        <v>26000</v>
      </c>
      <c r="Y10" s="65">
        <f t="shared" si="7"/>
        <v>26000</v>
      </c>
      <c r="Z10" s="65">
        <f t="shared" si="8"/>
        <v>23000</v>
      </c>
      <c r="AA10" s="65">
        <f t="shared" si="9"/>
        <v>8000</v>
      </c>
      <c r="AB10" s="25">
        <f t="shared" si="10"/>
        <v>100</v>
      </c>
      <c r="AC10" s="25">
        <f t="shared" si="1"/>
        <v>100</v>
      </c>
      <c r="AD10" s="25">
        <f t="shared" si="2"/>
        <v>100</v>
      </c>
      <c r="AE10" s="25">
        <f t="shared" si="3"/>
        <v>100</v>
      </c>
      <c r="AF10" s="25">
        <f t="shared" si="4"/>
        <v>100</v>
      </c>
      <c r="AG10" s="194"/>
    </row>
    <row r="11" spans="1:33" ht="21" customHeight="1">
      <c r="A11" s="3">
        <v>4</v>
      </c>
      <c r="B11" s="2" t="s">
        <v>47</v>
      </c>
      <c r="C11" s="65">
        <v>40000</v>
      </c>
      <c r="D11" s="65">
        <v>26000</v>
      </c>
      <c r="E11" s="65">
        <v>38000</v>
      </c>
      <c r="F11" s="65">
        <v>23000</v>
      </c>
      <c r="G11" s="65">
        <v>8000</v>
      </c>
      <c r="H11" s="67">
        <v>52000</v>
      </c>
      <c r="I11" s="67">
        <v>46000</v>
      </c>
      <c r="J11" s="67">
        <v>50000</v>
      </c>
      <c r="K11" s="67">
        <f>29000+12000</f>
        <v>41000</v>
      </c>
      <c r="L11" s="67">
        <v>14000</v>
      </c>
      <c r="M11" s="65">
        <v>44000</v>
      </c>
      <c r="N11" s="65">
        <v>32000</v>
      </c>
      <c r="O11" s="65">
        <v>42000</v>
      </c>
      <c r="P11" s="65">
        <v>46000</v>
      </c>
      <c r="Q11" s="65">
        <v>13000</v>
      </c>
      <c r="R11" s="65">
        <f t="shared" si="11"/>
        <v>130</v>
      </c>
      <c r="S11" s="65">
        <f t="shared" si="12"/>
        <v>176.9230769230769</v>
      </c>
      <c r="T11" s="65">
        <f t="shared" si="13"/>
        <v>131.57894736842107</v>
      </c>
      <c r="U11" s="65">
        <f t="shared" si="14"/>
        <v>178.26086956521738</v>
      </c>
      <c r="V11" s="65">
        <f t="shared" si="15"/>
        <v>175</v>
      </c>
      <c r="W11" s="65">
        <f t="shared" si="5"/>
        <v>40000</v>
      </c>
      <c r="X11" s="65">
        <f t="shared" si="6"/>
        <v>26000</v>
      </c>
      <c r="Y11" s="65">
        <f t="shared" si="7"/>
        <v>38000</v>
      </c>
      <c r="Z11" s="65">
        <f t="shared" si="8"/>
        <v>23000</v>
      </c>
      <c r="AA11" s="65">
        <f t="shared" si="9"/>
        <v>8000</v>
      </c>
      <c r="AB11" s="25">
        <f t="shared" si="10"/>
        <v>100</v>
      </c>
      <c r="AC11" s="25">
        <f t="shared" si="1"/>
        <v>100</v>
      </c>
      <c r="AD11" s="25">
        <f t="shared" si="2"/>
        <v>100</v>
      </c>
      <c r="AE11" s="25">
        <f t="shared" si="3"/>
        <v>100</v>
      </c>
      <c r="AF11" s="25">
        <f t="shared" si="4"/>
        <v>100</v>
      </c>
      <c r="AG11" s="194"/>
    </row>
    <row r="12" spans="1:33" ht="21" customHeight="1">
      <c r="A12" s="3">
        <v>5</v>
      </c>
      <c r="B12" s="2" t="s">
        <v>48</v>
      </c>
      <c r="C12" s="65">
        <v>40000</v>
      </c>
      <c r="D12" s="65">
        <v>26000</v>
      </c>
      <c r="E12" s="65">
        <v>38000</v>
      </c>
      <c r="F12" s="65">
        <v>23000</v>
      </c>
      <c r="G12" s="65">
        <v>8000</v>
      </c>
      <c r="H12" s="67">
        <v>52000</v>
      </c>
      <c r="I12" s="67">
        <v>46000</v>
      </c>
      <c r="J12" s="67">
        <v>50000</v>
      </c>
      <c r="K12" s="67">
        <f>29000+12000</f>
        <v>41000</v>
      </c>
      <c r="L12" s="67">
        <v>14000</v>
      </c>
      <c r="M12" s="65">
        <v>44000</v>
      </c>
      <c r="N12" s="65">
        <v>32000</v>
      </c>
      <c r="O12" s="65">
        <v>42000</v>
      </c>
      <c r="P12" s="65">
        <v>46000</v>
      </c>
      <c r="Q12" s="65">
        <v>13000</v>
      </c>
      <c r="R12" s="65">
        <f t="shared" si="11"/>
        <v>130</v>
      </c>
      <c r="S12" s="65">
        <f t="shared" si="12"/>
        <v>176.9230769230769</v>
      </c>
      <c r="T12" s="65">
        <f t="shared" si="13"/>
        <v>131.57894736842107</v>
      </c>
      <c r="U12" s="65">
        <f t="shared" si="14"/>
        <v>178.26086956521738</v>
      </c>
      <c r="V12" s="65">
        <f t="shared" si="15"/>
        <v>175</v>
      </c>
      <c r="W12" s="65">
        <f t="shared" si="5"/>
        <v>40000</v>
      </c>
      <c r="X12" s="65">
        <f t="shared" si="6"/>
        <v>26000</v>
      </c>
      <c r="Y12" s="65">
        <f t="shared" si="7"/>
        <v>38000</v>
      </c>
      <c r="Z12" s="65">
        <f t="shared" si="8"/>
        <v>23000</v>
      </c>
      <c r="AA12" s="65">
        <f t="shared" si="9"/>
        <v>8000</v>
      </c>
      <c r="AB12" s="25">
        <f t="shared" si="10"/>
        <v>100</v>
      </c>
      <c r="AC12" s="25">
        <f t="shared" si="1"/>
        <v>100</v>
      </c>
      <c r="AD12" s="25">
        <f t="shared" si="2"/>
        <v>100</v>
      </c>
      <c r="AE12" s="25">
        <f t="shared" si="3"/>
        <v>100</v>
      </c>
      <c r="AF12" s="25">
        <f t="shared" si="4"/>
        <v>100</v>
      </c>
      <c r="AG12" s="194"/>
    </row>
    <row r="13" spans="1:33" ht="21" customHeight="1">
      <c r="A13" s="3">
        <v>6</v>
      </c>
      <c r="B13" s="2" t="s">
        <v>54</v>
      </c>
      <c r="C13" s="65">
        <v>26000</v>
      </c>
      <c r="D13" s="65">
        <v>26000</v>
      </c>
      <c r="E13" s="65">
        <v>26000</v>
      </c>
      <c r="F13" s="65">
        <v>23000</v>
      </c>
      <c r="G13" s="65">
        <v>8000</v>
      </c>
      <c r="H13" s="67">
        <v>34000</v>
      </c>
      <c r="I13" s="67">
        <v>34000</v>
      </c>
      <c r="J13" s="67">
        <v>34000</v>
      </c>
      <c r="K13" s="67">
        <v>30000</v>
      </c>
      <c r="L13" s="67">
        <v>14000</v>
      </c>
      <c r="M13" s="65">
        <v>34000</v>
      </c>
      <c r="N13" s="65">
        <v>32000</v>
      </c>
      <c r="O13" s="65">
        <v>31000</v>
      </c>
      <c r="P13" s="65">
        <v>43000</v>
      </c>
      <c r="Q13" s="65">
        <v>13000</v>
      </c>
      <c r="R13" s="65">
        <f t="shared" si="11"/>
        <v>130.76923076923077</v>
      </c>
      <c r="S13" s="65">
        <f t="shared" si="12"/>
        <v>130.76923076923077</v>
      </c>
      <c r="T13" s="65">
        <f t="shared" si="13"/>
        <v>130.76923076923077</v>
      </c>
      <c r="U13" s="65">
        <f t="shared" si="14"/>
        <v>130.43478260869566</v>
      </c>
      <c r="V13" s="65">
        <f t="shared" si="15"/>
        <v>175</v>
      </c>
      <c r="W13" s="65">
        <f t="shared" si="5"/>
        <v>26000</v>
      </c>
      <c r="X13" s="65">
        <f t="shared" si="6"/>
        <v>26000</v>
      </c>
      <c r="Y13" s="65">
        <f t="shared" si="7"/>
        <v>26000</v>
      </c>
      <c r="Z13" s="65">
        <f t="shared" si="8"/>
        <v>23000</v>
      </c>
      <c r="AA13" s="65">
        <f t="shared" si="9"/>
        <v>8000</v>
      </c>
      <c r="AB13" s="25">
        <f t="shared" si="10"/>
        <v>100</v>
      </c>
      <c r="AC13" s="25">
        <f t="shared" si="1"/>
        <v>100</v>
      </c>
      <c r="AD13" s="25">
        <f t="shared" si="2"/>
        <v>100</v>
      </c>
      <c r="AE13" s="25">
        <f t="shared" si="3"/>
        <v>100</v>
      </c>
      <c r="AF13" s="25">
        <f t="shared" si="4"/>
        <v>100</v>
      </c>
      <c r="AG13" s="194"/>
    </row>
    <row r="14" spans="1:33" ht="21" customHeight="1">
      <c r="A14" s="3">
        <v>7</v>
      </c>
      <c r="B14" s="2" t="s">
        <v>49</v>
      </c>
      <c r="C14" s="65">
        <v>33000</v>
      </c>
      <c r="D14" s="65">
        <v>26000</v>
      </c>
      <c r="E14" s="65">
        <v>38000</v>
      </c>
      <c r="F14" s="65">
        <v>23000</v>
      </c>
      <c r="G14" s="65">
        <v>8000</v>
      </c>
      <c r="H14" s="67">
        <v>42900</v>
      </c>
      <c r="I14" s="67">
        <v>36000</v>
      </c>
      <c r="J14" s="67">
        <v>50000</v>
      </c>
      <c r="K14" s="67">
        <v>31000</v>
      </c>
      <c r="L14" s="67">
        <v>14000</v>
      </c>
      <c r="M14" s="65">
        <v>44000</v>
      </c>
      <c r="N14" s="65">
        <v>32000</v>
      </c>
      <c r="O14" s="65">
        <v>42000</v>
      </c>
      <c r="P14" s="65">
        <v>46000</v>
      </c>
      <c r="Q14" s="65">
        <v>13000</v>
      </c>
      <c r="R14" s="65">
        <f t="shared" si="11"/>
        <v>130</v>
      </c>
      <c r="S14" s="65">
        <f t="shared" si="12"/>
        <v>138.46153846153845</v>
      </c>
      <c r="T14" s="65">
        <f t="shared" si="13"/>
        <v>131.57894736842107</v>
      </c>
      <c r="U14" s="65">
        <f t="shared" si="14"/>
        <v>134.7826086956522</v>
      </c>
      <c r="V14" s="65">
        <f t="shared" si="15"/>
        <v>175</v>
      </c>
      <c r="W14" s="65">
        <f t="shared" si="5"/>
        <v>33000</v>
      </c>
      <c r="X14" s="65">
        <f t="shared" si="6"/>
        <v>26000</v>
      </c>
      <c r="Y14" s="65">
        <f t="shared" si="7"/>
        <v>38000</v>
      </c>
      <c r="Z14" s="65">
        <f t="shared" si="8"/>
        <v>23000</v>
      </c>
      <c r="AA14" s="65">
        <f t="shared" si="9"/>
        <v>8000</v>
      </c>
      <c r="AB14" s="25">
        <f t="shared" si="10"/>
        <v>100</v>
      </c>
      <c r="AC14" s="25">
        <f t="shared" si="1"/>
        <v>100</v>
      </c>
      <c r="AD14" s="25">
        <f t="shared" si="2"/>
        <v>100</v>
      </c>
      <c r="AE14" s="25">
        <f t="shared" si="3"/>
        <v>100</v>
      </c>
      <c r="AF14" s="25">
        <f t="shared" si="4"/>
        <v>100</v>
      </c>
      <c r="AG14" s="194"/>
    </row>
    <row r="15" spans="1:33" ht="21" customHeight="1">
      <c r="A15" s="3">
        <v>8</v>
      </c>
      <c r="B15" s="2" t="s">
        <v>61</v>
      </c>
      <c r="C15" s="65">
        <v>26000</v>
      </c>
      <c r="D15" s="65">
        <v>26000</v>
      </c>
      <c r="E15" s="65">
        <v>26000</v>
      </c>
      <c r="F15" s="65">
        <v>23000</v>
      </c>
      <c r="G15" s="65">
        <v>8000</v>
      </c>
      <c r="H15" s="67">
        <v>34000</v>
      </c>
      <c r="I15" s="67">
        <v>34000</v>
      </c>
      <c r="J15" s="67">
        <v>34000</v>
      </c>
      <c r="K15" s="67">
        <v>30000</v>
      </c>
      <c r="L15" s="67">
        <v>14000</v>
      </c>
      <c r="M15" s="65">
        <v>34000</v>
      </c>
      <c r="N15" s="65">
        <v>32000</v>
      </c>
      <c r="O15" s="65">
        <v>31000</v>
      </c>
      <c r="P15" s="65">
        <v>43000</v>
      </c>
      <c r="Q15" s="65">
        <v>13000</v>
      </c>
      <c r="R15" s="65">
        <f t="shared" si="11"/>
        <v>130.76923076923077</v>
      </c>
      <c r="S15" s="65">
        <f t="shared" si="12"/>
        <v>130.76923076923077</v>
      </c>
      <c r="T15" s="65">
        <f t="shared" si="13"/>
        <v>130.76923076923077</v>
      </c>
      <c r="U15" s="65">
        <f t="shared" si="14"/>
        <v>130.43478260869566</v>
      </c>
      <c r="V15" s="65">
        <f t="shared" si="15"/>
        <v>175</v>
      </c>
      <c r="W15" s="65">
        <f t="shared" si="5"/>
        <v>26000</v>
      </c>
      <c r="X15" s="65">
        <f t="shared" si="6"/>
        <v>26000</v>
      </c>
      <c r="Y15" s="65">
        <f t="shared" si="7"/>
        <v>26000</v>
      </c>
      <c r="Z15" s="65">
        <f t="shared" si="8"/>
        <v>23000</v>
      </c>
      <c r="AA15" s="65">
        <f t="shared" si="9"/>
        <v>8000</v>
      </c>
      <c r="AB15" s="25">
        <f t="shared" si="10"/>
        <v>100</v>
      </c>
      <c r="AC15" s="25">
        <f t="shared" si="1"/>
        <v>100</v>
      </c>
      <c r="AD15" s="25">
        <f t="shared" si="2"/>
        <v>100</v>
      </c>
      <c r="AE15" s="25">
        <f t="shared" si="3"/>
        <v>100</v>
      </c>
      <c r="AF15" s="25">
        <f t="shared" si="4"/>
        <v>100</v>
      </c>
      <c r="AG15" s="194"/>
    </row>
    <row r="16" spans="1:33" ht="21" customHeight="1">
      <c r="A16" s="3">
        <v>9</v>
      </c>
      <c r="B16" s="2" t="s">
        <v>59</v>
      </c>
      <c r="C16" s="65">
        <v>26000</v>
      </c>
      <c r="D16" s="65">
        <v>26000</v>
      </c>
      <c r="E16" s="65">
        <v>26000</v>
      </c>
      <c r="F16" s="65">
        <v>23000</v>
      </c>
      <c r="G16" s="65">
        <v>8000</v>
      </c>
      <c r="H16" s="67">
        <v>34000</v>
      </c>
      <c r="I16" s="67">
        <v>34000</v>
      </c>
      <c r="J16" s="67">
        <v>34000</v>
      </c>
      <c r="K16" s="67">
        <v>30000</v>
      </c>
      <c r="L16" s="67">
        <v>14000</v>
      </c>
      <c r="M16" s="65">
        <v>34000</v>
      </c>
      <c r="N16" s="65">
        <v>32000</v>
      </c>
      <c r="O16" s="65">
        <v>31000</v>
      </c>
      <c r="P16" s="65">
        <v>43000</v>
      </c>
      <c r="Q16" s="65">
        <v>13000</v>
      </c>
      <c r="R16" s="65">
        <f t="shared" si="11"/>
        <v>130.76923076923077</v>
      </c>
      <c r="S16" s="65">
        <f t="shared" si="12"/>
        <v>130.76923076923077</v>
      </c>
      <c r="T16" s="65">
        <f t="shared" si="13"/>
        <v>130.76923076923077</v>
      </c>
      <c r="U16" s="65">
        <f t="shared" si="14"/>
        <v>130.43478260869566</v>
      </c>
      <c r="V16" s="65">
        <f t="shared" si="15"/>
        <v>175</v>
      </c>
      <c r="W16" s="65">
        <f t="shared" si="5"/>
        <v>26000</v>
      </c>
      <c r="X16" s="65">
        <f t="shared" si="6"/>
        <v>26000</v>
      </c>
      <c r="Y16" s="65">
        <f t="shared" si="7"/>
        <v>26000</v>
      </c>
      <c r="Z16" s="65">
        <f t="shared" si="8"/>
        <v>23000</v>
      </c>
      <c r="AA16" s="65">
        <f t="shared" si="9"/>
        <v>8000</v>
      </c>
      <c r="AB16" s="25">
        <f t="shared" si="10"/>
        <v>100</v>
      </c>
      <c r="AC16" s="25">
        <f t="shared" si="1"/>
        <v>100</v>
      </c>
      <c r="AD16" s="25">
        <f t="shared" si="2"/>
        <v>100</v>
      </c>
      <c r="AE16" s="25">
        <f t="shared" si="3"/>
        <v>100</v>
      </c>
      <c r="AF16" s="25">
        <f t="shared" si="4"/>
        <v>100</v>
      </c>
      <c r="AG16" s="194"/>
    </row>
    <row r="17" spans="1:33" ht="21" customHeight="1">
      <c r="A17" s="3">
        <v>10</v>
      </c>
      <c r="B17" s="2" t="s">
        <v>55</v>
      </c>
      <c r="C17" s="65">
        <v>26000</v>
      </c>
      <c r="D17" s="65">
        <v>26000</v>
      </c>
      <c r="E17" s="65">
        <v>26000</v>
      </c>
      <c r="F17" s="65">
        <v>23000</v>
      </c>
      <c r="G17" s="65">
        <v>8000</v>
      </c>
      <c r="H17" s="67">
        <v>34000</v>
      </c>
      <c r="I17" s="67">
        <v>34000</v>
      </c>
      <c r="J17" s="67">
        <v>34000</v>
      </c>
      <c r="K17" s="67">
        <v>30000</v>
      </c>
      <c r="L17" s="67">
        <v>14000</v>
      </c>
      <c r="M17" s="65">
        <v>34000</v>
      </c>
      <c r="N17" s="65">
        <v>32000</v>
      </c>
      <c r="O17" s="65">
        <v>31000</v>
      </c>
      <c r="P17" s="65">
        <v>43000</v>
      </c>
      <c r="Q17" s="65">
        <v>13000</v>
      </c>
      <c r="R17" s="65">
        <f t="shared" si="11"/>
        <v>130.76923076923077</v>
      </c>
      <c r="S17" s="65">
        <f t="shared" si="12"/>
        <v>130.76923076923077</v>
      </c>
      <c r="T17" s="65">
        <f t="shared" si="13"/>
        <v>130.76923076923077</v>
      </c>
      <c r="U17" s="65">
        <f t="shared" si="14"/>
        <v>130.43478260869566</v>
      </c>
      <c r="V17" s="65">
        <f t="shared" si="15"/>
        <v>175</v>
      </c>
      <c r="W17" s="65">
        <f t="shared" si="5"/>
        <v>26000</v>
      </c>
      <c r="X17" s="65">
        <f t="shared" si="6"/>
        <v>26000</v>
      </c>
      <c r="Y17" s="65">
        <f t="shared" si="7"/>
        <v>26000</v>
      </c>
      <c r="Z17" s="65">
        <f t="shared" si="8"/>
        <v>23000</v>
      </c>
      <c r="AA17" s="65">
        <f t="shared" si="9"/>
        <v>8000</v>
      </c>
      <c r="AB17" s="25">
        <f t="shared" si="10"/>
        <v>100</v>
      </c>
      <c r="AC17" s="25">
        <f t="shared" si="1"/>
        <v>100</v>
      </c>
      <c r="AD17" s="25">
        <f t="shared" si="2"/>
        <v>100</v>
      </c>
      <c r="AE17" s="25">
        <f t="shared" si="3"/>
        <v>100</v>
      </c>
      <c r="AF17" s="25">
        <f t="shared" si="4"/>
        <v>100</v>
      </c>
      <c r="AG17" s="194"/>
    </row>
    <row r="18" spans="1:33" ht="21" customHeight="1">
      <c r="A18" s="3">
        <v>11</v>
      </c>
      <c r="B18" s="2" t="s">
        <v>50</v>
      </c>
      <c r="C18" s="65">
        <v>40000</v>
      </c>
      <c r="D18" s="65">
        <v>26000</v>
      </c>
      <c r="E18" s="65">
        <v>38000</v>
      </c>
      <c r="F18" s="65">
        <v>23000</v>
      </c>
      <c r="G18" s="65">
        <v>8000</v>
      </c>
      <c r="H18" s="67">
        <v>52000</v>
      </c>
      <c r="I18" s="67">
        <v>46000</v>
      </c>
      <c r="J18" s="67">
        <v>50000</v>
      </c>
      <c r="K18" s="67">
        <f>29000+12000</f>
        <v>41000</v>
      </c>
      <c r="L18" s="67">
        <v>14000</v>
      </c>
      <c r="M18" s="65">
        <v>44000</v>
      </c>
      <c r="N18" s="65">
        <v>32000</v>
      </c>
      <c r="O18" s="65">
        <v>42000</v>
      </c>
      <c r="P18" s="65">
        <v>46000</v>
      </c>
      <c r="Q18" s="65">
        <v>13000</v>
      </c>
      <c r="R18" s="65">
        <f t="shared" si="11"/>
        <v>130</v>
      </c>
      <c r="S18" s="65">
        <f t="shared" si="12"/>
        <v>176.9230769230769</v>
      </c>
      <c r="T18" s="65">
        <f t="shared" si="13"/>
        <v>131.57894736842107</v>
      </c>
      <c r="U18" s="65">
        <f t="shared" si="14"/>
        <v>178.26086956521738</v>
      </c>
      <c r="V18" s="65">
        <f t="shared" si="15"/>
        <v>175</v>
      </c>
      <c r="W18" s="65">
        <f t="shared" si="5"/>
        <v>40000</v>
      </c>
      <c r="X18" s="65">
        <f t="shared" si="6"/>
        <v>26000</v>
      </c>
      <c r="Y18" s="65">
        <f t="shared" si="7"/>
        <v>38000</v>
      </c>
      <c r="Z18" s="65">
        <f t="shared" si="8"/>
        <v>23000</v>
      </c>
      <c r="AA18" s="65">
        <f t="shared" si="9"/>
        <v>8000</v>
      </c>
      <c r="AB18" s="25">
        <f>W18/C18*100</f>
        <v>100</v>
      </c>
      <c r="AC18" s="25">
        <f t="shared" si="1"/>
        <v>100</v>
      </c>
      <c r="AD18" s="25">
        <f t="shared" si="2"/>
        <v>100</v>
      </c>
      <c r="AE18" s="25">
        <f t="shared" si="3"/>
        <v>100</v>
      </c>
      <c r="AF18" s="25">
        <f t="shared" si="4"/>
        <v>100</v>
      </c>
      <c r="AG18" s="194"/>
    </row>
    <row r="19" spans="1:33" ht="21" customHeight="1">
      <c r="A19" s="3">
        <v>12</v>
      </c>
      <c r="B19" s="2" t="s">
        <v>62</v>
      </c>
      <c r="C19" s="65">
        <v>26000</v>
      </c>
      <c r="D19" s="65">
        <v>26000</v>
      </c>
      <c r="E19" s="65">
        <v>26000</v>
      </c>
      <c r="F19" s="65">
        <v>23000</v>
      </c>
      <c r="G19" s="65">
        <v>8000</v>
      </c>
      <c r="H19" s="67">
        <v>34000</v>
      </c>
      <c r="I19" s="67">
        <v>34000</v>
      </c>
      <c r="J19" s="67">
        <v>34000</v>
      </c>
      <c r="K19" s="67">
        <v>30000</v>
      </c>
      <c r="L19" s="67">
        <v>14000</v>
      </c>
      <c r="M19" s="65">
        <v>34000</v>
      </c>
      <c r="N19" s="65">
        <v>32000</v>
      </c>
      <c r="O19" s="65">
        <v>31000</v>
      </c>
      <c r="P19" s="65">
        <v>43000</v>
      </c>
      <c r="Q19" s="65">
        <v>13000</v>
      </c>
      <c r="R19" s="65">
        <f t="shared" si="11"/>
        <v>130.76923076923077</v>
      </c>
      <c r="S19" s="65">
        <f t="shared" si="12"/>
        <v>130.76923076923077</v>
      </c>
      <c r="T19" s="65">
        <f t="shared" si="13"/>
        <v>130.76923076923077</v>
      </c>
      <c r="U19" s="65">
        <f t="shared" si="14"/>
        <v>130.43478260869566</v>
      </c>
      <c r="V19" s="65">
        <f t="shared" si="15"/>
        <v>175</v>
      </c>
      <c r="W19" s="65">
        <f t="shared" si="5"/>
        <v>26000</v>
      </c>
      <c r="X19" s="65">
        <f t="shared" si="6"/>
        <v>26000</v>
      </c>
      <c r="Y19" s="65">
        <f t="shared" si="7"/>
        <v>26000</v>
      </c>
      <c r="Z19" s="65">
        <f t="shared" si="8"/>
        <v>23000</v>
      </c>
      <c r="AA19" s="65">
        <f t="shared" si="9"/>
        <v>8000</v>
      </c>
      <c r="AB19" s="25">
        <f t="shared" si="10"/>
        <v>100</v>
      </c>
      <c r="AC19" s="25">
        <f t="shared" si="1"/>
        <v>100</v>
      </c>
      <c r="AD19" s="25">
        <f t="shared" si="2"/>
        <v>100</v>
      </c>
      <c r="AE19" s="25">
        <f t="shared" si="3"/>
        <v>100</v>
      </c>
      <c r="AF19" s="25">
        <f t="shared" si="4"/>
        <v>100</v>
      </c>
      <c r="AG19" s="194"/>
    </row>
    <row r="20" spans="1:33" ht="21" customHeight="1">
      <c r="A20" s="3">
        <v>13</v>
      </c>
      <c r="B20" s="2" t="s">
        <v>58</v>
      </c>
      <c r="C20" s="65">
        <v>26000</v>
      </c>
      <c r="D20" s="65">
        <v>26000</v>
      </c>
      <c r="E20" s="65">
        <v>26000</v>
      </c>
      <c r="F20" s="65">
        <v>23000</v>
      </c>
      <c r="G20" s="65">
        <v>8000</v>
      </c>
      <c r="H20" s="67">
        <v>34000</v>
      </c>
      <c r="I20" s="67">
        <v>34000</v>
      </c>
      <c r="J20" s="67">
        <v>34000</v>
      </c>
      <c r="K20" s="67">
        <v>30000</v>
      </c>
      <c r="L20" s="67">
        <v>14000</v>
      </c>
      <c r="M20" s="65">
        <v>34000</v>
      </c>
      <c r="N20" s="65">
        <v>32000</v>
      </c>
      <c r="O20" s="65">
        <v>31000</v>
      </c>
      <c r="P20" s="65">
        <v>43000</v>
      </c>
      <c r="Q20" s="65">
        <v>13000</v>
      </c>
      <c r="R20" s="65">
        <f t="shared" si="11"/>
        <v>130.76923076923077</v>
      </c>
      <c r="S20" s="65">
        <f t="shared" si="12"/>
        <v>130.76923076923077</v>
      </c>
      <c r="T20" s="65">
        <f t="shared" si="13"/>
        <v>130.76923076923077</v>
      </c>
      <c r="U20" s="65">
        <f t="shared" si="14"/>
        <v>130.43478260869566</v>
      </c>
      <c r="V20" s="65">
        <f t="shared" si="15"/>
        <v>175</v>
      </c>
      <c r="W20" s="65">
        <f t="shared" si="5"/>
        <v>26000</v>
      </c>
      <c r="X20" s="65">
        <f t="shared" si="6"/>
        <v>26000</v>
      </c>
      <c r="Y20" s="65">
        <f t="shared" si="7"/>
        <v>26000</v>
      </c>
      <c r="Z20" s="65">
        <f t="shared" si="8"/>
        <v>23000</v>
      </c>
      <c r="AA20" s="65">
        <f t="shared" si="9"/>
        <v>8000</v>
      </c>
      <c r="AB20" s="25">
        <f t="shared" si="10"/>
        <v>100</v>
      </c>
      <c r="AC20" s="25">
        <f t="shared" si="1"/>
        <v>100</v>
      </c>
      <c r="AD20" s="25">
        <f t="shared" si="2"/>
        <v>100</v>
      </c>
      <c r="AE20" s="25">
        <f t="shared" si="3"/>
        <v>100</v>
      </c>
      <c r="AF20" s="25">
        <f t="shared" si="4"/>
        <v>100</v>
      </c>
      <c r="AG20" s="194"/>
    </row>
    <row r="21" spans="1:33" ht="21" customHeight="1">
      <c r="A21" s="3">
        <v>14</v>
      </c>
      <c r="B21" s="2" t="s">
        <v>57</v>
      </c>
      <c r="C21" s="65">
        <v>26000</v>
      </c>
      <c r="D21" s="65">
        <v>26000</v>
      </c>
      <c r="E21" s="65">
        <v>26000</v>
      </c>
      <c r="F21" s="65">
        <v>23000</v>
      </c>
      <c r="G21" s="65">
        <v>8000</v>
      </c>
      <c r="H21" s="67">
        <v>34000</v>
      </c>
      <c r="I21" s="67">
        <v>34000</v>
      </c>
      <c r="J21" s="67">
        <v>34000</v>
      </c>
      <c r="K21" s="67">
        <v>30000</v>
      </c>
      <c r="L21" s="67">
        <v>14000</v>
      </c>
      <c r="M21" s="65">
        <v>34000</v>
      </c>
      <c r="N21" s="65">
        <v>32000</v>
      </c>
      <c r="O21" s="65">
        <v>31000</v>
      </c>
      <c r="P21" s="65">
        <v>43000</v>
      </c>
      <c r="Q21" s="65">
        <v>13000</v>
      </c>
      <c r="R21" s="65">
        <f t="shared" si="11"/>
        <v>130.76923076923077</v>
      </c>
      <c r="S21" s="65">
        <f t="shared" si="12"/>
        <v>130.76923076923077</v>
      </c>
      <c r="T21" s="65">
        <f t="shared" si="13"/>
        <v>130.76923076923077</v>
      </c>
      <c r="U21" s="65">
        <f t="shared" si="14"/>
        <v>130.43478260869566</v>
      </c>
      <c r="V21" s="65">
        <f t="shared" si="15"/>
        <v>175</v>
      </c>
      <c r="W21" s="65">
        <f t="shared" si="5"/>
        <v>26000</v>
      </c>
      <c r="X21" s="65">
        <f t="shared" si="6"/>
        <v>26000</v>
      </c>
      <c r="Y21" s="65">
        <f t="shared" si="7"/>
        <v>26000</v>
      </c>
      <c r="Z21" s="65">
        <f t="shared" si="8"/>
        <v>23000</v>
      </c>
      <c r="AA21" s="65">
        <f t="shared" si="9"/>
        <v>8000</v>
      </c>
      <c r="AB21" s="25">
        <f t="shared" si="10"/>
        <v>100</v>
      </c>
      <c r="AC21" s="25">
        <f t="shared" si="1"/>
        <v>100</v>
      </c>
      <c r="AD21" s="25">
        <f t="shared" si="2"/>
        <v>100</v>
      </c>
      <c r="AE21" s="25">
        <f t="shared" si="3"/>
        <v>100</v>
      </c>
      <c r="AF21" s="25">
        <f t="shared" si="4"/>
        <v>100</v>
      </c>
      <c r="AG21" s="194"/>
    </row>
    <row r="22" spans="1:33" ht="21" customHeight="1">
      <c r="A22" s="3">
        <v>15</v>
      </c>
      <c r="B22" s="2" t="s">
        <v>56</v>
      </c>
      <c r="C22" s="65">
        <v>26000</v>
      </c>
      <c r="D22" s="65">
        <v>26000</v>
      </c>
      <c r="E22" s="65">
        <v>26000</v>
      </c>
      <c r="F22" s="65">
        <v>23000</v>
      </c>
      <c r="G22" s="65">
        <v>8000</v>
      </c>
      <c r="H22" s="67">
        <v>34000</v>
      </c>
      <c r="I22" s="67">
        <v>34000</v>
      </c>
      <c r="J22" s="67">
        <v>34000</v>
      </c>
      <c r="K22" s="67">
        <v>30000</v>
      </c>
      <c r="L22" s="67">
        <v>14000</v>
      </c>
      <c r="M22" s="65">
        <v>34000</v>
      </c>
      <c r="N22" s="65">
        <v>32000</v>
      </c>
      <c r="O22" s="65">
        <v>31000</v>
      </c>
      <c r="P22" s="65">
        <v>43000</v>
      </c>
      <c r="Q22" s="65">
        <v>13000</v>
      </c>
      <c r="R22" s="65">
        <f t="shared" si="11"/>
        <v>130.76923076923077</v>
      </c>
      <c r="S22" s="65">
        <f t="shared" si="12"/>
        <v>130.76923076923077</v>
      </c>
      <c r="T22" s="65">
        <f t="shared" si="13"/>
        <v>130.76923076923077</v>
      </c>
      <c r="U22" s="65">
        <f t="shared" si="14"/>
        <v>130.43478260869566</v>
      </c>
      <c r="V22" s="65">
        <f t="shared" si="15"/>
        <v>175</v>
      </c>
      <c r="W22" s="65">
        <f t="shared" si="5"/>
        <v>26000</v>
      </c>
      <c r="X22" s="65">
        <f t="shared" si="6"/>
        <v>26000</v>
      </c>
      <c r="Y22" s="65">
        <f t="shared" si="7"/>
        <v>26000</v>
      </c>
      <c r="Z22" s="65">
        <f t="shared" si="8"/>
        <v>23000</v>
      </c>
      <c r="AA22" s="65">
        <f t="shared" si="9"/>
        <v>8000</v>
      </c>
      <c r="AB22" s="25">
        <f t="shared" si="10"/>
        <v>100</v>
      </c>
      <c r="AC22" s="25">
        <f t="shared" si="1"/>
        <v>100</v>
      </c>
      <c r="AD22" s="25">
        <f t="shared" si="2"/>
        <v>100</v>
      </c>
      <c r="AE22" s="25">
        <f t="shared" si="3"/>
        <v>100</v>
      </c>
      <c r="AF22" s="25">
        <f t="shared" si="4"/>
        <v>100</v>
      </c>
      <c r="AG22" s="194"/>
    </row>
    <row r="23" spans="1:33" ht="21" customHeight="1">
      <c r="A23" s="3">
        <v>16</v>
      </c>
      <c r="B23" s="2" t="s">
        <v>52</v>
      </c>
      <c r="C23" s="65">
        <v>40000</v>
      </c>
      <c r="D23" s="65">
        <v>26000</v>
      </c>
      <c r="E23" s="65">
        <v>38000</v>
      </c>
      <c r="F23" s="65">
        <v>23000</v>
      </c>
      <c r="G23" s="65">
        <v>8000</v>
      </c>
      <c r="H23" s="67">
        <v>52000</v>
      </c>
      <c r="I23" s="67">
        <v>46000</v>
      </c>
      <c r="J23" s="67">
        <v>50000</v>
      </c>
      <c r="K23" s="67">
        <f>29000+12000</f>
        <v>41000</v>
      </c>
      <c r="L23" s="67">
        <v>14000</v>
      </c>
      <c r="M23" s="65">
        <v>44000</v>
      </c>
      <c r="N23" s="65">
        <v>32000</v>
      </c>
      <c r="O23" s="65">
        <v>42000</v>
      </c>
      <c r="P23" s="65">
        <v>46000</v>
      </c>
      <c r="Q23" s="65">
        <v>13000</v>
      </c>
      <c r="R23" s="65">
        <f t="shared" si="11"/>
        <v>130</v>
      </c>
      <c r="S23" s="65">
        <f t="shared" si="12"/>
        <v>176.9230769230769</v>
      </c>
      <c r="T23" s="65">
        <f t="shared" si="13"/>
        <v>131.57894736842107</v>
      </c>
      <c r="U23" s="65">
        <f t="shared" si="14"/>
        <v>178.26086956521738</v>
      </c>
      <c r="V23" s="65">
        <f t="shared" si="15"/>
        <v>175</v>
      </c>
      <c r="W23" s="65">
        <f t="shared" si="5"/>
        <v>40000</v>
      </c>
      <c r="X23" s="65">
        <f t="shared" si="6"/>
        <v>26000</v>
      </c>
      <c r="Y23" s="65">
        <f t="shared" si="7"/>
        <v>38000</v>
      </c>
      <c r="Z23" s="65">
        <f t="shared" si="8"/>
        <v>23000</v>
      </c>
      <c r="AA23" s="65">
        <f t="shared" si="9"/>
        <v>8000</v>
      </c>
      <c r="AB23" s="25">
        <f t="shared" si="10"/>
        <v>100</v>
      </c>
      <c r="AC23" s="25">
        <f t="shared" si="1"/>
        <v>100</v>
      </c>
      <c r="AD23" s="25">
        <f t="shared" si="2"/>
        <v>100</v>
      </c>
      <c r="AE23" s="25">
        <f t="shared" si="3"/>
        <v>100</v>
      </c>
      <c r="AF23" s="25">
        <f t="shared" si="4"/>
        <v>100</v>
      </c>
      <c r="AG23" s="194"/>
    </row>
    <row r="24" spans="1:33" ht="21" customHeight="1">
      <c r="A24" s="3">
        <v>17</v>
      </c>
      <c r="B24" s="2" t="s">
        <v>60</v>
      </c>
      <c r="C24" s="65">
        <v>26000</v>
      </c>
      <c r="D24" s="65">
        <v>26000</v>
      </c>
      <c r="E24" s="65">
        <v>26000</v>
      </c>
      <c r="F24" s="65">
        <v>23000</v>
      </c>
      <c r="G24" s="65">
        <v>8000</v>
      </c>
      <c r="H24" s="67">
        <v>34000</v>
      </c>
      <c r="I24" s="67">
        <v>34000</v>
      </c>
      <c r="J24" s="67">
        <v>34000</v>
      </c>
      <c r="K24" s="67">
        <v>30000</v>
      </c>
      <c r="L24" s="67">
        <v>14000</v>
      </c>
      <c r="M24" s="65">
        <v>34000</v>
      </c>
      <c r="N24" s="65">
        <v>32000</v>
      </c>
      <c r="O24" s="65">
        <v>31000</v>
      </c>
      <c r="P24" s="65">
        <v>43000</v>
      </c>
      <c r="Q24" s="65">
        <v>13000</v>
      </c>
      <c r="R24" s="65">
        <f t="shared" si="11"/>
        <v>130.76923076923077</v>
      </c>
      <c r="S24" s="65">
        <f t="shared" si="12"/>
        <v>130.76923076923077</v>
      </c>
      <c r="T24" s="65">
        <f t="shared" si="13"/>
        <v>130.76923076923077</v>
      </c>
      <c r="U24" s="65">
        <f t="shared" si="14"/>
        <v>130.43478260869566</v>
      </c>
      <c r="V24" s="65">
        <f t="shared" si="15"/>
        <v>175</v>
      </c>
      <c r="W24" s="65">
        <f t="shared" si="5"/>
        <v>26000</v>
      </c>
      <c r="X24" s="65">
        <f t="shared" si="6"/>
        <v>26000</v>
      </c>
      <c r="Y24" s="65">
        <f t="shared" si="7"/>
        <v>26000</v>
      </c>
      <c r="Z24" s="65">
        <f t="shared" si="8"/>
        <v>23000</v>
      </c>
      <c r="AA24" s="65">
        <f t="shared" si="9"/>
        <v>8000</v>
      </c>
      <c r="AB24" s="25">
        <f t="shared" si="10"/>
        <v>100</v>
      </c>
      <c r="AC24" s="25">
        <f t="shared" si="1"/>
        <v>100</v>
      </c>
      <c r="AD24" s="25">
        <f t="shared" si="2"/>
        <v>100</v>
      </c>
      <c r="AE24" s="25">
        <f t="shared" si="3"/>
        <v>100</v>
      </c>
      <c r="AF24" s="25">
        <f t="shared" si="4"/>
        <v>100</v>
      </c>
      <c r="AG24" s="194"/>
    </row>
    <row r="25" spans="1:33" ht="21" customHeight="1">
      <c r="A25" s="3">
        <v>18</v>
      </c>
      <c r="B25" s="2" t="s">
        <v>51</v>
      </c>
      <c r="C25" s="65">
        <v>26000</v>
      </c>
      <c r="D25" s="65">
        <v>26000</v>
      </c>
      <c r="E25" s="65">
        <v>26000</v>
      </c>
      <c r="F25" s="65">
        <v>23000</v>
      </c>
      <c r="G25" s="65">
        <v>8000</v>
      </c>
      <c r="H25" s="67">
        <v>34000</v>
      </c>
      <c r="I25" s="67">
        <v>34000</v>
      </c>
      <c r="J25" s="67">
        <v>34000</v>
      </c>
      <c r="K25" s="67">
        <v>30000</v>
      </c>
      <c r="L25" s="67">
        <v>14000</v>
      </c>
      <c r="M25" s="65">
        <v>34000</v>
      </c>
      <c r="N25" s="65">
        <v>32000</v>
      </c>
      <c r="O25" s="65">
        <v>31000</v>
      </c>
      <c r="P25" s="65">
        <v>43000</v>
      </c>
      <c r="Q25" s="65">
        <v>13000</v>
      </c>
      <c r="R25" s="65">
        <f t="shared" si="11"/>
        <v>130.76923076923077</v>
      </c>
      <c r="S25" s="65">
        <f t="shared" si="12"/>
        <v>130.76923076923077</v>
      </c>
      <c r="T25" s="65">
        <f t="shared" si="13"/>
        <v>130.76923076923077</v>
      </c>
      <c r="U25" s="65">
        <f t="shared" si="14"/>
        <v>130.43478260869566</v>
      </c>
      <c r="V25" s="65">
        <f t="shared" si="15"/>
        <v>175</v>
      </c>
      <c r="W25" s="65">
        <f t="shared" si="5"/>
        <v>26000</v>
      </c>
      <c r="X25" s="65">
        <f t="shared" si="6"/>
        <v>26000</v>
      </c>
      <c r="Y25" s="65">
        <f t="shared" si="7"/>
        <v>26000</v>
      </c>
      <c r="Z25" s="65">
        <f t="shared" si="8"/>
        <v>23000</v>
      </c>
      <c r="AA25" s="65">
        <f t="shared" si="9"/>
        <v>8000</v>
      </c>
      <c r="AB25" s="25">
        <f t="shared" si="10"/>
        <v>100</v>
      </c>
      <c r="AC25" s="25">
        <f t="shared" si="1"/>
        <v>100</v>
      </c>
      <c r="AD25" s="25">
        <f t="shared" si="2"/>
        <v>100</v>
      </c>
      <c r="AE25" s="25">
        <f t="shared" si="3"/>
        <v>100</v>
      </c>
      <c r="AF25" s="25">
        <f t="shared" si="4"/>
        <v>100</v>
      </c>
      <c r="AG25" s="194"/>
    </row>
    <row r="26" spans="1:33" ht="21" customHeight="1">
      <c r="A26" s="3">
        <v>19</v>
      </c>
      <c r="B26" s="2" t="s">
        <v>53</v>
      </c>
      <c r="C26" s="65">
        <v>26000</v>
      </c>
      <c r="D26" s="65">
        <v>26000</v>
      </c>
      <c r="E26" s="65">
        <v>26000</v>
      </c>
      <c r="F26" s="65">
        <v>23000</v>
      </c>
      <c r="G26" s="65">
        <v>8000</v>
      </c>
      <c r="H26" s="67">
        <v>34000</v>
      </c>
      <c r="I26" s="67">
        <v>34000</v>
      </c>
      <c r="J26" s="67">
        <v>34000</v>
      </c>
      <c r="K26" s="67">
        <v>30000</v>
      </c>
      <c r="L26" s="67">
        <v>14000</v>
      </c>
      <c r="M26" s="65">
        <v>34000</v>
      </c>
      <c r="N26" s="65">
        <v>32000</v>
      </c>
      <c r="O26" s="65">
        <v>31000</v>
      </c>
      <c r="P26" s="65">
        <v>43000</v>
      </c>
      <c r="Q26" s="65">
        <v>13000</v>
      </c>
      <c r="R26" s="65">
        <f t="shared" si="11"/>
        <v>130.76923076923077</v>
      </c>
      <c r="S26" s="65">
        <f t="shared" si="12"/>
        <v>130.76923076923077</v>
      </c>
      <c r="T26" s="65">
        <f t="shared" si="13"/>
        <v>130.76923076923077</v>
      </c>
      <c r="U26" s="65">
        <f t="shared" si="14"/>
        <v>130.43478260869566</v>
      </c>
      <c r="V26" s="65">
        <f t="shared" si="15"/>
        <v>175</v>
      </c>
      <c r="W26" s="65">
        <f t="shared" si="5"/>
        <v>26000</v>
      </c>
      <c r="X26" s="65">
        <f t="shared" si="6"/>
        <v>26000</v>
      </c>
      <c r="Y26" s="65">
        <f t="shared" si="7"/>
        <v>26000</v>
      </c>
      <c r="Z26" s="65">
        <f t="shared" si="8"/>
        <v>23000</v>
      </c>
      <c r="AA26" s="65">
        <f t="shared" si="9"/>
        <v>8000</v>
      </c>
      <c r="AB26" s="25">
        <f t="shared" si="10"/>
        <v>100</v>
      </c>
      <c r="AC26" s="25">
        <f t="shared" si="1"/>
        <v>100</v>
      </c>
      <c r="AD26" s="25">
        <f t="shared" si="2"/>
        <v>100</v>
      </c>
      <c r="AE26" s="25">
        <f t="shared" si="3"/>
        <v>100</v>
      </c>
      <c r="AF26" s="25">
        <f t="shared" si="4"/>
        <v>100</v>
      </c>
      <c r="AG26" s="194"/>
    </row>
    <row r="27" spans="1:33" ht="21" customHeight="1">
      <c r="A27" s="3">
        <v>20</v>
      </c>
      <c r="B27" s="2" t="s">
        <v>66</v>
      </c>
      <c r="C27" s="65">
        <v>26000</v>
      </c>
      <c r="D27" s="65">
        <v>26000</v>
      </c>
      <c r="E27" s="65">
        <v>26000</v>
      </c>
      <c r="F27" s="65">
        <v>23000</v>
      </c>
      <c r="G27" s="65">
        <v>8000</v>
      </c>
      <c r="H27" s="67">
        <v>34000</v>
      </c>
      <c r="I27" s="67">
        <v>34000</v>
      </c>
      <c r="J27" s="67">
        <v>34000</v>
      </c>
      <c r="K27" s="67">
        <v>30000</v>
      </c>
      <c r="L27" s="67">
        <v>14000</v>
      </c>
      <c r="M27" s="65">
        <v>34000</v>
      </c>
      <c r="N27" s="65">
        <v>32000</v>
      </c>
      <c r="O27" s="65">
        <v>31000</v>
      </c>
      <c r="P27" s="65">
        <v>43000</v>
      </c>
      <c r="Q27" s="65">
        <v>13000</v>
      </c>
      <c r="R27" s="65">
        <f t="shared" si="11"/>
        <v>130.76923076923077</v>
      </c>
      <c r="S27" s="65">
        <f t="shared" si="12"/>
        <v>130.76923076923077</v>
      </c>
      <c r="T27" s="65">
        <f t="shared" si="13"/>
        <v>130.76923076923077</v>
      </c>
      <c r="U27" s="65">
        <f t="shared" si="14"/>
        <v>130.43478260869566</v>
      </c>
      <c r="V27" s="65">
        <f t="shared" si="15"/>
        <v>175</v>
      </c>
      <c r="W27" s="65">
        <f t="shared" si="5"/>
        <v>26000</v>
      </c>
      <c r="X27" s="65">
        <f t="shared" si="6"/>
        <v>26000</v>
      </c>
      <c r="Y27" s="65">
        <f t="shared" si="7"/>
        <v>26000</v>
      </c>
      <c r="Z27" s="65">
        <f t="shared" si="8"/>
        <v>23000</v>
      </c>
      <c r="AA27" s="65">
        <f t="shared" si="9"/>
        <v>8000</v>
      </c>
      <c r="AB27" s="25">
        <f t="shared" si="10"/>
        <v>100</v>
      </c>
      <c r="AC27" s="25">
        <f t="shared" si="1"/>
        <v>100</v>
      </c>
      <c r="AD27" s="25">
        <f t="shared" si="2"/>
        <v>100</v>
      </c>
      <c r="AE27" s="25">
        <f t="shared" si="3"/>
        <v>100</v>
      </c>
      <c r="AF27" s="25">
        <f t="shared" si="4"/>
        <v>100</v>
      </c>
      <c r="AG27" s="194"/>
    </row>
    <row r="28" spans="1:33" ht="21" customHeight="1">
      <c r="A28" s="3">
        <v>21</v>
      </c>
      <c r="B28" s="2" t="s">
        <v>64</v>
      </c>
      <c r="C28" s="65">
        <v>26000</v>
      </c>
      <c r="D28" s="65">
        <v>26000</v>
      </c>
      <c r="E28" s="65">
        <v>26000</v>
      </c>
      <c r="F28" s="65">
        <v>23000</v>
      </c>
      <c r="G28" s="65">
        <v>8000</v>
      </c>
      <c r="H28" s="67">
        <v>34000</v>
      </c>
      <c r="I28" s="67">
        <v>34000</v>
      </c>
      <c r="J28" s="67">
        <v>34000</v>
      </c>
      <c r="K28" s="67">
        <v>30000</v>
      </c>
      <c r="L28" s="67">
        <v>14000</v>
      </c>
      <c r="M28" s="65">
        <v>34000</v>
      </c>
      <c r="N28" s="65">
        <v>32000</v>
      </c>
      <c r="O28" s="65">
        <v>31000</v>
      </c>
      <c r="P28" s="65">
        <v>43000</v>
      </c>
      <c r="Q28" s="65">
        <v>13000</v>
      </c>
      <c r="R28" s="65">
        <f t="shared" si="11"/>
        <v>130.76923076923077</v>
      </c>
      <c r="S28" s="65">
        <f t="shared" si="12"/>
        <v>130.76923076923077</v>
      </c>
      <c r="T28" s="65">
        <f t="shared" si="13"/>
        <v>130.76923076923077</v>
      </c>
      <c r="U28" s="65">
        <f t="shared" si="14"/>
        <v>130.43478260869566</v>
      </c>
      <c r="V28" s="65">
        <f t="shared" si="15"/>
        <v>175</v>
      </c>
      <c r="W28" s="65">
        <f t="shared" si="5"/>
        <v>26000</v>
      </c>
      <c r="X28" s="65">
        <f t="shared" si="6"/>
        <v>26000</v>
      </c>
      <c r="Y28" s="65">
        <f t="shared" si="7"/>
        <v>26000</v>
      </c>
      <c r="Z28" s="65">
        <f t="shared" si="8"/>
        <v>23000</v>
      </c>
      <c r="AA28" s="65">
        <f t="shared" si="9"/>
        <v>8000</v>
      </c>
      <c r="AB28" s="25">
        <f t="shared" si="10"/>
        <v>100</v>
      </c>
      <c r="AC28" s="25">
        <f t="shared" si="1"/>
        <v>100</v>
      </c>
      <c r="AD28" s="25">
        <f t="shared" si="2"/>
        <v>100</v>
      </c>
      <c r="AE28" s="25">
        <f t="shared" si="3"/>
        <v>100</v>
      </c>
      <c r="AF28" s="25">
        <f t="shared" si="4"/>
        <v>100</v>
      </c>
      <c r="AG28" s="195"/>
    </row>
    <row r="49" ht="13.5">
      <c r="P49" s="116"/>
    </row>
    <row r="50" ht="13.5">
      <c r="P50" s="116"/>
    </row>
    <row r="51" ht="13.5">
      <c r="P51" s="188"/>
    </row>
    <row r="52" ht="13.5">
      <c r="P52" s="188"/>
    </row>
  </sheetData>
  <sheetProtection/>
  <autoFilter ref="A7:AX7"/>
  <mergeCells count="15">
    <mergeCell ref="A1:AG1"/>
    <mergeCell ref="A2:AG2"/>
    <mergeCell ref="AG5:AG6"/>
    <mergeCell ref="AB5:AF5"/>
    <mergeCell ref="A5:A6"/>
    <mergeCell ref="B5:B6"/>
    <mergeCell ref="C5:G5"/>
    <mergeCell ref="A3:AA3"/>
    <mergeCell ref="AE4:AG4"/>
    <mergeCell ref="R5:V5"/>
    <mergeCell ref="H5:L5"/>
    <mergeCell ref="W5:AA5"/>
    <mergeCell ref="Y4:AA4"/>
    <mergeCell ref="P51:P52"/>
    <mergeCell ref="AG8:AG28"/>
  </mergeCells>
  <printOptions horizontalCentered="1"/>
  <pageMargins left="0" right="0" top="0.25" bottom="0.5" header="0.25" footer="0.25"/>
  <pageSetup firstPageNumber="177" useFirstPageNumber="1" fitToHeight="0" fitToWidth="0" horizontalDpi="600" verticalDpi="600" orientation="portrait" paperSize="9" scale="95" r:id="rId1"/>
  <headerFooter>
    <oddFooter>&amp;CTrang &amp;P</oddFooter>
  </headerFooter>
</worksheet>
</file>

<file path=xl/worksheets/sheet4.xml><?xml version="1.0" encoding="utf-8"?>
<worksheet xmlns="http://schemas.openxmlformats.org/spreadsheetml/2006/main" xmlns:r="http://schemas.openxmlformats.org/officeDocument/2006/relationships">
  <dimension ref="A1:BD52"/>
  <sheetViews>
    <sheetView view="pageBreakPreview" zoomScale="106" zoomScaleNormal="70" zoomScaleSheetLayoutView="106" zoomScalePageLayoutView="0" workbookViewId="0" topLeftCell="A1">
      <pane xSplit="15" ySplit="7" topLeftCell="AM8" activePane="bottomRight" state="frozen"/>
      <selection pane="topLeft" activeCell="BN48" sqref="BN48"/>
      <selection pane="topRight" activeCell="BN48" sqref="BN48"/>
      <selection pane="bottomLeft" activeCell="BN48" sqref="BN48"/>
      <selection pane="bottomRight" activeCell="O11" sqref="O11"/>
    </sheetView>
  </sheetViews>
  <sheetFormatPr defaultColWidth="9.140625" defaultRowHeight="15"/>
  <cols>
    <col min="1" max="1" width="5.00390625" style="7" bestFit="1" customWidth="1"/>
    <col min="2" max="2" width="39.57421875" style="7" customWidth="1"/>
    <col min="3" max="3" width="26.28125" style="7" hidden="1" customWidth="1"/>
    <col min="4" max="4" width="22.57421875" style="8" hidden="1" customWidth="1"/>
    <col min="5" max="5" width="29.7109375" style="8" hidden="1" customWidth="1"/>
    <col min="6" max="6" width="12.421875" style="1" hidden="1" customWidth="1"/>
    <col min="7" max="7" width="13.28125" style="1" hidden="1" customWidth="1"/>
    <col min="8" max="9" width="13.7109375" style="1" hidden="1" customWidth="1"/>
    <col min="10" max="10" width="12.8515625" style="1" hidden="1" customWidth="1"/>
    <col min="11" max="11" width="9.140625" style="1" hidden="1" customWidth="1"/>
    <col min="12" max="12" width="10.28125" style="1" hidden="1" customWidth="1"/>
    <col min="13" max="13" width="13.57421875" style="23" hidden="1" customWidth="1"/>
    <col min="14" max="14" width="24.57421875" style="1" customWidth="1"/>
    <col min="15" max="15" width="50.28125" style="1" customWidth="1"/>
    <col min="16" max="16" width="9.57421875" style="1" hidden="1" customWidth="1"/>
    <col min="17" max="17" width="10.8515625" style="1" hidden="1" customWidth="1"/>
    <col min="18" max="18" width="10.28125" style="1" hidden="1" customWidth="1"/>
    <col min="19" max="19" width="13.8515625" style="32" hidden="1" customWidth="1"/>
    <col min="20" max="20" width="15.140625" style="1" hidden="1" customWidth="1"/>
    <col min="21" max="21" width="16.8515625" style="1" hidden="1" customWidth="1"/>
    <col min="22" max="30" width="16.8515625" style="22" hidden="1" customWidth="1"/>
    <col min="31" max="31" width="16.421875" style="1" hidden="1" customWidth="1"/>
    <col min="32" max="32" width="19.7109375" style="1" hidden="1" customWidth="1"/>
    <col min="33" max="33" width="15.28125" style="1" hidden="1" customWidth="1"/>
    <col min="34" max="34" width="14.8515625" style="1" hidden="1" customWidth="1"/>
    <col min="35" max="35" width="12.28125" style="109" hidden="1" customWidth="1"/>
    <col min="36" max="36" width="17.28125" style="109" hidden="1" customWidth="1"/>
    <col min="37" max="37" width="18.7109375" style="109" hidden="1" customWidth="1"/>
    <col min="38" max="38" width="13.7109375" style="109" hidden="1" customWidth="1"/>
    <col min="39" max="41" width="10.7109375" style="107" hidden="1" customWidth="1"/>
    <col min="42" max="42" width="7.7109375" style="109" hidden="1" customWidth="1"/>
    <col min="43" max="43" width="8.28125" style="109" hidden="1" customWidth="1"/>
    <col min="44" max="44" width="8.421875" style="109" hidden="1" customWidth="1"/>
    <col min="45" max="45" width="6.140625" style="7" hidden="1" customWidth="1"/>
    <col min="46" max="46" width="23.8515625" style="7" customWidth="1"/>
    <col min="47" max="47" width="28.00390625" style="1" hidden="1" customWidth="1"/>
    <col min="48" max="48" width="43.7109375" style="1" hidden="1" customWidth="1"/>
    <col min="49" max="49" width="9.421875" style="1" hidden="1" customWidth="1"/>
    <col min="50" max="50" width="10.57421875" style="1" hidden="1" customWidth="1"/>
    <col min="51" max="52" width="9.140625" style="22" hidden="1" customWidth="1"/>
    <col min="53" max="53" width="14.00390625" style="1" hidden="1" customWidth="1"/>
    <col min="54" max="54" width="11.140625" style="1" hidden="1" customWidth="1"/>
    <col min="55" max="55" width="9.140625" style="1" hidden="1" customWidth="1"/>
    <col min="56" max="56" width="1.57421875" style="1" hidden="1" customWidth="1"/>
    <col min="57" max="16384" width="9.140625" style="1" customWidth="1"/>
  </cols>
  <sheetData>
    <row r="1" spans="1:56" s="9" customFormat="1" ht="32.25" customHeight="1">
      <c r="A1" s="166" t="s">
        <v>1093</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row>
    <row r="2" spans="1:52" s="9" customFormat="1" ht="16.5" customHeight="1" hidden="1">
      <c r="A2" s="160" t="s">
        <v>1082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38"/>
    </row>
    <row r="3" spans="1:52" s="9" customFormat="1" ht="16.5" customHeight="1">
      <c r="A3" s="160" t="s">
        <v>1108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38"/>
    </row>
    <row r="4" spans="1:56" s="9" customFormat="1" ht="18" customHeight="1">
      <c r="A4" s="40" t="s">
        <v>448</v>
      </c>
      <c r="B4" s="40"/>
      <c r="C4" s="40"/>
      <c r="D4" s="42"/>
      <c r="E4" s="45"/>
      <c r="F4" s="42"/>
      <c r="J4" s="81" t="s">
        <v>312</v>
      </c>
      <c r="K4" s="74"/>
      <c r="L4" s="74"/>
      <c r="M4" s="74"/>
      <c r="P4" s="42"/>
      <c r="S4" s="82"/>
      <c r="V4" s="38"/>
      <c r="W4" s="38"/>
      <c r="X4" s="38"/>
      <c r="Y4" s="38"/>
      <c r="Z4" s="38"/>
      <c r="AA4" s="38"/>
      <c r="AB4" s="38"/>
      <c r="AC4" s="38"/>
      <c r="AD4" s="38"/>
      <c r="AE4" s="74">
        <v>170</v>
      </c>
      <c r="AF4" s="74"/>
      <c r="AG4" s="74"/>
      <c r="AH4" s="74"/>
      <c r="AI4" s="83"/>
      <c r="AJ4" s="83">
        <v>165.47</v>
      </c>
      <c r="AK4" s="83">
        <v>155.73</v>
      </c>
      <c r="AL4" s="83">
        <v>265.31</v>
      </c>
      <c r="AM4" s="44"/>
      <c r="AN4" s="167" t="s">
        <v>312</v>
      </c>
      <c r="AO4" s="167"/>
      <c r="AP4" s="167"/>
      <c r="AQ4" s="167"/>
      <c r="AR4" s="167"/>
      <c r="AS4" s="167"/>
      <c r="AT4" s="167"/>
      <c r="AU4" s="167"/>
      <c r="AV4" s="167"/>
      <c r="AW4" s="167"/>
      <c r="AX4" s="167"/>
      <c r="AY4" s="167"/>
      <c r="AZ4" s="167"/>
      <c r="BA4" s="167"/>
      <c r="BB4" s="167"/>
      <c r="BC4" s="167"/>
      <c r="BD4" s="167"/>
    </row>
    <row r="5" spans="1:56" ht="30.75" customHeight="1">
      <c r="A5" s="154" t="s">
        <v>0</v>
      </c>
      <c r="B5" s="154" t="s">
        <v>922</v>
      </c>
      <c r="C5" s="154" t="s">
        <v>659</v>
      </c>
      <c r="D5" s="3"/>
      <c r="E5" s="3"/>
      <c r="F5" s="46"/>
      <c r="G5" s="46"/>
      <c r="H5" s="46"/>
      <c r="I5" s="6" t="s">
        <v>390</v>
      </c>
      <c r="J5" s="6"/>
      <c r="K5" s="6"/>
      <c r="L5" s="6"/>
      <c r="M5" s="27"/>
      <c r="N5" s="154" t="s">
        <v>229</v>
      </c>
      <c r="O5" s="154" t="s">
        <v>1105</v>
      </c>
      <c r="P5" s="154" t="s">
        <v>908</v>
      </c>
      <c r="Q5" s="154"/>
      <c r="R5" s="154"/>
      <c r="S5" s="154" t="s">
        <v>622</v>
      </c>
      <c r="T5" s="154"/>
      <c r="U5" s="154"/>
      <c r="V5" s="154"/>
      <c r="W5" s="154"/>
      <c r="X5" s="154"/>
      <c r="Y5" s="154" t="s">
        <v>534</v>
      </c>
      <c r="Z5" s="154"/>
      <c r="AA5" s="154"/>
      <c r="AB5" s="154"/>
      <c r="AC5" s="154"/>
      <c r="AD5" s="154"/>
      <c r="AE5" s="154" t="s">
        <v>365</v>
      </c>
      <c r="AF5" s="151" t="s">
        <v>341</v>
      </c>
      <c r="AG5" s="151"/>
      <c r="AH5" s="151"/>
      <c r="AI5" s="151"/>
      <c r="AJ5" s="151"/>
      <c r="AK5" s="151"/>
      <c r="AL5" s="151"/>
      <c r="AM5" s="154" t="s">
        <v>650</v>
      </c>
      <c r="AN5" s="154"/>
      <c r="AO5" s="154"/>
      <c r="AP5" s="53"/>
      <c r="AQ5" s="53"/>
      <c r="AR5" s="53"/>
      <c r="AS5" s="154" t="s">
        <v>233</v>
      </c>
      <c r="AT5" s="154" t="s">
        <v>233</v>
      </c>
      <c r="AU5" s="154" t="s">
        <v>322</v>
      </c>
      <c r="AV5" s="154" t="s">
        <v>233</v>
      </c>
      <c r="AW5" s="151" t="s">
        <v>394</v>
      </c>
      <c r="AX5" s="4"/>
      <c r="AY5" s="24"/>
      <c r="AZ5" s="24"/>
      <c r="BA5" s="4"/>
      <c r="BB5" s="4"/>
      <c r="BC5" s="4"/>
      <c r="BD5" s="151" t="s">
        <v>233</v>
      </c>
    </row>
    <row r="6" spans="1:56" ht="21.75" customHeight="1">
      <c r="A6" s="154"/>
      <c r="B6" s="154"/>
      <c r="C6" s="154"/>
      <c r="D6" s="3"/>
      <c r="E6" s="3"/>
      <c r="F6" s="46"/>
      <c r="G6" s="46"/>
      <c r="H6" s="46"/>
      <c r="I6" s="6"/>
      <c r="J6" s="6"/>
      <c r="K6" s="6"/>
      <c r="L6" s="6"/>
      <c r="M6" s="27"/>
      <c r="N6" s="154"/>
      <c r="O6" s="154"/>
      <c r="P6" s="154" t="s">
        <v>199</v>
      </c>
      <c r="Q6" s="154" t="s">
        <v>648</v>
      </c>
      <c r="R6" s="154" t="s">
        <v>649</v>
      </c>
      <c r="S6" s="155" t="s">
        <v>199</v>
      </c>
      <c r="T6" s="155" t="s">
        <v>200</v>
      </c>
      <c r="U6" s="155" t="s">
        <v>201</v>
      </c>
      <c r="V6" s="156" t="s">
        <v>623</v>
      </c>
      <c r="W6" s="156"/>
      <c r="X6" s="156"/>
      <c r="Y6" s="155" t="s">
        <v>199</v>
      </c>
      <c r="Z6" s="155" t="s">
        <v>200</v>
      </c>
      <c r="AA6" s="155" t="s">
        <v>201</v>
      </c>
      <c r="AB6" s="156" t="s">
        <v>623</v>
      </c>
      <c r="AC6" s="156"/>
      <c r="AD6" s="156"/>
      <c r="AE6" s="154"/>
      <c r="AF6" s="154" t="s">
        <v>400</v>
      </c>
      <c r="AG6" s="154" t="s">
        <v>366</v>
      </c>
      <c r="AH6" s="154"/>
      <c r="AI6" s="53" t="s">
        <v>409</v>
      </c>
      <c r="AJ6" s="154" t="s">
        <v>433</v>
      </c>
      <c r="AK6" s="154" t="s">
        <v>435</v>
      </c>
      <c r="AL6" s="154" t="s">
        <v>434</v>
      </c>
      <c r="AM6" s="170" t="s">
        <v>199</v>
      </c>
      <c r="AN6" s="170" t="s">
        <v>648</v>
      </c>
      <c r="AO6" s="170" t="s">
        <v>649</v>
      </c>
      <c r="AP6" s="156" t="s">
        <v>395</v>
      </c>
      <c r="AQ6" s="156"/>
      <c r="AR6" s="156"/>
      <c r="AS6" s="154"/>
      <c r="AT6" s="154"/>
      <c r="AU6" s="154"/>
      <c r="AV6" s="154"/>
      <c r="AW6" s="151"/>
      <c r="AX6" s="4"/>
      <c r="AY6" s="24"/>
      <c r="AZ6" s="24"/>
      <c r="BA6" s="4"/>
      <c r="BB6" s="4"/>
      <c r="BC6" s="4"/>
      <c r="BD6" s="151"/>
    </row>
    <row r="7" spans="1:56" ht="33" customHeight="1">
      <c r="A7" s="154"/>
      <c r="B7" s="154"/>
      <c r="C7" s="154"/>
      <c r="D7" s="6" t="s">
        <v>229</v>
      </c>
      <c r="E7" s="6" t="s">
        <v>231</v>
      </c>
      <c r="F7" s="84" t="s">
        <v>199</v>
      </c>
      <c r="G7" s="84" t="s">
        <v>200</v>
      </c>
      <c r="H7" s="84" t="s">
        <v>201</v>
      </c>
      <c r="I7" s="49" t="s">
        <v>389</v>
      </c>
      <c r="J7" s="6" t="s">
        <v>234</v>
      </c>
      <c r="K7" s="6" t="s">
        <v>235</v>
      </c>
      <c r="L7" s="6" t="s">
        <v>236</v>
      </c>
      <c r="M7" s="27" t="s">
        <v>309</v>
      </c>
      <c r="N7" s="154"/>
      <c r="O7" s="154"/>
      <c r="P7" s="154"/>
      <c r="Q7" s="154"/>
      <c r="R7" s="154"/>
      <c r="S7" s="155"/>
      <c r="T7" s="155"/>
      <c r="U7" s="155"/>
      <c r="V7" s="156"/>
      <c r="W7" s="156"/>
      <c r="X7" s="156"/>
      <c r="Y7" s="155"/>
      <c r="Z7" s="155"/>
      <c r="AA7" s="155"/>
      <c r="AB7" s="156"/>
      <c r="AC7" s="156"/>
      <c r="AD7" s="156"/>
      <c r="AE7" s="154"/>
      <c r="AF7" s="154"/>
      <c r="AG7" s="154"/>
      <c r="AH7" s="154"/>
      <c r="AI7" s="53"/>
      <c r="AJ7" s="154"/>
      <c r="AK7" s="154"/>
      <c r="AL7" s="154"/>
      <c r="AM7" s="170"/>
      <c r="AN7" s="170"/>
      <c r="AO7" s="170"/>
      <c r="AP7" s="47" t="s">
        <v>199</v>
      </c>
      <c r="AQ7" s="47" t="s">
        <v>648</v>
      </c>
      <c r="AR7" s="47" t="s">
        <v>649</v>
      </c>
      <c r="AS7" s="154"/>
      <c r="AT7" s="154"/>
      <c r="AU7" s="154"/>
      <c r="AV7" s="154"/>
      <c r="AW7" s="151"/>
      <c r="AX7" s="4"/>
      <c r="AY7" s="24"/>
      <c r="AZ7" s="24"/>
      <c r="BA7" s="4"/>
      <c r="BB7" s="4"/>
      <c r="BC7" s="4"/>
      <c r="BD7" s="151"/>
    </row>
    <row r="8" spans="1:56" s="7" customFormat="1" ht="17.25" customHeight="1">
      <c r="A8" s="50" t="s">
        <v>412</v>
      </c>
      <c r="B8" s="50" t="s">
        <v>413</v>
      </c>
      <c r="C8" s="50"/>
      <c r="D8" s="6"/>
      <c r="E8" s="6"/>
      <c r="F8" s="84"/>
      <c r="G8" s="84"/>
      <c r="H8" s="84"/>
      <c r="I8" s="84"/>
      <c r="J8" s="6"/>
      <c r="K8" s="6"/>
      <c r="L8" s="6"/>
      <c r="M8" s="27"/>
      <c r="N8" s="50" t="s">
        <v>414</v>
      </c>
      <c r="O8" s="50" t="s">
        <v>415</v>
      </c>
      <c r="P8" s="50" t="s">
        <v>415</v>
      </c>
      <c r="Q8" s="85" t="s">
        <v>416</v>
      </c>
      <c r="R8" s="85" t="s">
        <v>417</v>
      </c>
      <c r="S8" s="50" t="s">
        <v>425</v>
      </c>
      <c r="T8" s="50" t="s">
        <v>416</v>
      </c>
      <c r="U8" s="50" t="s">
        <v>416</v>
      </c>
      <c r="V8" s="50" t="s">
        <v>436</v>
      </c>
      <c r="W8" s="47"/>
      <c r="X8" s="47"/>
      <c r="Y8" s="47"/>
      <c r="Z8" s="47"/>
      <c r="AA8" s="47"/>
      <c r="AB8" s="47"/>
      <c r="AC8" s="47"/>
      <c r="AD8" s="47"/>
      <c r="AE8" s="6"/>
      <c r="AF8" s="50" t="s">
        <v>425</v>
      </c>
      <c r="AG8" s="50" t="s">
        <v>419</v>
      </c>
      <c r="AH8" s="50" t="s">
        <v>420</v>
      </c>
      <c r="AI8" s="86"/>
      <c r="AJ8" s="50" t="s">
        <v>437</v>
      </c>
      <c r="AK8" s="50" t="s">
        <v>438</v>
      </c>
      <c r="AL8" s="50" t="s">
        <v>439</v>
      </c>
      <c r="AM8" s="50" t="s">
        <v>415</v>
      </c>
      <c r="AN8" s="50" t="s">
        <v>416</v>
      </c>
      <c r="AO8" s="50" t="s">
        <v>417</v>
      </c>
      <c r="AP8" s="87" t="s">
        <v>437</v>
      </c>
      <c r="AQ8" s="87" t="s">
        <v>422</v>
      </c>
      <c r="AR8" s="87" t="s">
        <v>651</v>
      </c>
      <c r="AS8" s="50" t="s">
        <v>657</v>
      </c>
      <c r="AT8" s="50" t="s">
        <v>416</v>
      </c>
      <c r="AU8" s="6"/>
      <c r="AV8" s="6"/>
      <c r="AW8" s="46"/>
      <c r="AX8" s="46"/>
      <c r="AY8" s="143"/>
      <c r="AZ8" s="143"/>
      <c r="BA8" s="46"/>
      <c r="BB8" s="46"/>
      <c r="BC8" s="46"/>
      <c r="BD8" s="50" t="s">
        <v>425</v>
      </c>
    </row>
    <row r="9" spans="1:56" ht="19.5" customHeight="1">
      <c r="A9" s="6">
        <v>1</v>
      </c>
      <c r="B9" s="6"/>
      <c r="C9" s="6"/>
      <c r="D9" s="52" t="s">
        <v>205</v>
      </c>
      <c r="E9" s="52"/>
      <c r="F9" s="65"/>
      <c r="G9" s="65"/>
      <c r="H9" s="65"/>
      <c r="I9" s="65"/>
      <c r="J9" s="2"/>
      <c r="K9" s="2"/>
      <c r="L9" s="2"/>
      <c r="M9" s="16"/>
      <c r="N9" s="161" t="s">
        <v>205</v>
      </c>
      <c r="O9" s="161"/>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78"/>
      <c r="AQ9" s="78"/>
      <c r="AR9" s="78"/>
      <c r="AS9" s="3"/>
      <c r="AT9" s="3"/>
      <c r="AU9" s="2"/>
      <c r="AV9" s="2"/>
      <c r="AW9" s="4"/>
      <c r="AX9" s="141">
        <f>Y9-S9</f>
        <v>0</v>
      </c>
      <c r="AY9" s="144" t="e">
        <f>Q9/P9</f>
        <v>#DIV/0!</v>
      </c>
      <c r="AZ9" s="144" t="e">
        <f>R9/P9</f>
        <v>#DIV/0!</v>
      </c>
      <c r="BA9" s="4"/>
      <c r="BB9" s="141">
        <f aca="true" t="shared" si="0" ref="BB9:BC12">AN9-Q9</f>
        <v>0</v>
      </c>
      <c r="BC9" s="141">
        <f t="shared" si="0"/>
        <v>0</v>
      </c>
      <c r="BD9" s="4"/>
    </row>
    <row r="10" spans="1:56" ht="19.5" customHeight="1">
      <c r="A10" s="93" t="s">
        <v>5</v>
      </c>
      <c r="B10" s="93"/>
      <c r="C10" s="93"/>
      <c r="D10" s="94" t="s">
        <v>6</v>
      </c>
      <c r="E10" s="57"/>
      <c r="F10" s="68"/>
      <c r="G10" s="65"/>
      <c r="H10" s="65"/>
      <c r="I10" s="65"/>
      <c r="J10" s="2"/>
      <c r="K10" s="2"/>
      <c r="L10" s="2"/>
      <c r="M10" s="16"/>
      <c r="N10" s="91" t="s">
        <v>6</v>
      </c>
      <c r="O10" s="2"/>
      <c r="P10" s="68"/>
      <c r="Q10" s="65"/>
      <c r="R10" s="65"/>
      <c r="S10" s="68"/>
      <c r="T10" s="65"/>
      <c r="U10" s="65"/>
      <c r="V10" s="65"/>
      <c r="W10" s="65"/>
      <c r="X10" s="65"/>
      <c r="Y10" s="65"/>
      <c r="Z10" s="65"/>
      <c r="AA10" s="65"/>
      <c r="AB10" s="65"/>
      <c r="AC10" s="65"/>
      <c r="AD10" s="65"/>
      <c r="AE10" s="65"/>
      <c r="AF10" s="65"/>
      <c r="AG10" s="65"/>
      <c r="AH10" s="65"/>
      <c r="AI10" s="65"/>
      <c r="AJ10" s="65"/>
      <c r="AK10" s="65"/>
      <c r="AL10" s="65"/>
      <c r="AM10" s="65"/>
      <c r="AN10" s="65"/>
      <c r="AO10" s="65"/>
      <c r="AP10" s="78"/>
      <c r="AQ10" s="78"/>
      <c r="AR10" s="78"/>
      <c r="AS10" s="3"/>
      <c r="AT10" s="3"/>
      <c r="AU10" s="2"/>
      <c r="AV10" s="2"/>
      <c r="AW10" s="4"/>
      <c r="AX10" s="141">
        <f>Y10-S10</f>
        <v>0</v>
      </c>
      <c r="AY10" s="144" t="e">
        <f>Q10/P10</f>
        <v>#DIV/0!</v>
      </c>
      <c r="AZ10" s="144" t="e">
        <f>R10/P10</f>
        <v>#DIV/0!</v>
      </c>
      <c r="BA10" s="4"/>
      <c r="BB10" s="141">
        <f t="shared" si="0"/>
        <v>0</v>
      </c>
      <c r="BC10" s="141">
        <f t="shared" si="0"/>
        <v>0</v>
      </c>
      <c r="BD10" s="4"/>
    </row>
    <row r="11" spans="1:56" ht="36" customHeight="1">
      <c r="A11" s="3">
        <v>1</v>
      </c>
      <c r="B11" s="57" t="s">
        <v>1004</v>
      </c>
      <c r="C11" s="57" t="s">
        <v>737</v>
      </c>
      <c r="D11" s="2"/>
      <c r="E11" s="57" t="s">
        <v>108</v>
      </c>
      <c r="F11" s="56">
        <v>1500000</v>
      </c>
      <c r="G11" s="56">
        <f>0.8*F11</f>
        <v>1200000</v>
      </c>
      <c r="H11" s="56">
        <f>0.6*F11</f>
        <v>900000</v>
      </c>
      <c r="I11" s="56" t="s">
        <v>391</v>
      </c>
      <c r="J11" s="2"/>
      <c r="K11" s="2"/>
      <c r="L11" s="2"/>
      <c r="M11" s="16">
        <v>3000000</v>
      </c>
      <c r="N11" s="57"/>
      <c r="O11" s="2" t="s">
        <v>108</v>
      </c>
      <c r="P11" s="59">
        <v>1500000</v>
      </c>
      <c r="Q11" s="59">
        <f>0.8*P11</f>
        <v>1200000</v>
      </c>
      <c r="R11" s="59">
        <f>0.6*P11</f>
        <v>900000</v>
      </c>
      <c r="S11" s="59"/>
      <c r="T11" s="59">
        <f>0.8*S11</f>
        <v>0</v>
      </c>
      <c r="U11" s="59">
        <f>0.6*S11</f>
        <v>0</v>
      </c>
      <c r="V11" s="65"/>
      <c r="W11" s="65"/>
      <c r="X11" s="65"/>
      <c r="Y11" s="59"/>
      <c r="Z11" s="61"/>
      <c r="AA11" s="61"/>
      <c r="AB11" s="65"/>
      <c r="AC11" s="65"/>
      <c r="AD11" s="65"/>
      <c r="AE11" s="65"/>
      <c r="AF11" s="65"/>
      <c r="AG11" s="65"/>
      <c r="AH11" s="65"/>
      <c r="AI11" s="65"/>
      <c r="AJ11" s="65"/>
      <c r="AK11" s="65"/>
      <c r="AL11" s="65"/>
      <c r="AM11" s="65"/>
      <c r="AN11" s="65"/>
      <c r="AO11" s="65"/>
      <c r="AP11" s="78"/>
      <c r="AQ11" s="78"/>
      <c r="AR11" s="78"/>
      <c r="AS11" s="46" t="s">
        <v>364</v>
      </c>
      <c r="AT11" s="3" t="s">
        <v>1106</v>
      </c>
      <c r="AU11" s="2"/>
      <c r="AV11" s="2"/>
      <c r="AW11" s="4"/>
      <c r="AX11" s="141">
        <f>Y11-S11</f>
        <v>0</v>
      </c>
      <c r="AY11" s="144">
        <f>Q11/P11</f>
        <v>0.8</v>
      </c>
      <c r="AZ11" s="144">
        <f>R11/P11</f>
        <v>0.6</v>
      </c>
      <c r="BA11" s="4"/>
      <c r="BB11" s="141">
        <f t="shared" si="0"/>
        <v>-1200000</v>
      </c>
      <c r="BC11" s="141">
        <f t="shared" si="0"/>
        <v>-900000</v>
      </c>
      <c r="BD11" s="4"/>
    </row>
    <row r="12" spans="1:56" s="10" customFormat="1" ht="53.25" customHeight="1">
      <c r="A12" s="3">
        <v>2</v>
      </c>
      <c r="B12" s="57" t="s">
        <v>1016</v>
      </c>
      <c r="C12" s="57" t="s">
        <v>749</v>
      </c>
      <c r="D12" s="72" t="s">
        <v>132</v>
      </c>
      <c r="E12" s="72" t="s">
        <v>133</v>
      </c>
      <c r="F12" s="56">
        <v>1200000</v>
      </c>
      <c r="G12" s="56">
        <f>0.8*F12</f>
        <v>960000</v>
      </c>
      <c r="H12" s="56">
        <f>0.6*F12</f>
        <v>720000</v>
      </c>
      <c r="I12" s="56" t="s">
        <v>391</v>
      </c>
      <c r="J12" s="77"/>
      <c r="K12" s="77"/>
      <c r="L12" s="77"/>
      <c r="M12" s="16">
        <v>2500000</v>
      </c>
      <c r="N12" s="95" t="s">
        <v>132</v>
      </c>
      <c r="O12" s="95" t="s">
        <v>133</v>
      </c>
      <c r="P12" s="59">
        <v>1200000</v>
      </c>
      <c r="Q12" s="59">
        <f>0.8*P12</f>
        <v>960000</v>
      </c>
      <c r="R12" s="59">
        <f>0.6*P12</f>
        <v>720000</v>
      </c>
      <c r="S12" s="59"/>
      <c r="T12" s="59"/>
      <c r="U12" s="59"/>
      <c r="V12" s="65"/>
      <c r="W12" s="65"/>
      <c r="X12" s="65"/>
      <c r="Y12" s="59"/>
      <c r="Z12" s="61">
        <f>Q12</f>
        <v>960000</v>
      </c>
      <c r="AA12" s="61">
        <f>R12</f>
        <v>720000</v>
      </c>
      <c r="AB12" s="65"/>
      <c r="AC12" s="65"/>
      <c r="AD12" s="65"/>
      <c r="AE12" s="89"/>
      <c r="AF12" s="89"/>
      <c r="AG12" s="89"/>
      <c r="AH12" s="65"/>
      <c r="AI12" s="65" t="e">
        <f>#REF!/P12*100</f>
        <v>#REF!</v>
      </c>
      <c r="AJ12" s="65"/>
      <c r="AK12" s="65"/>
      <c r="AL12" s="65"/>
      <c r="AM12" s="65"/>
      <c r="AN12" s="65"/>
      <c r="AO12" s="65"/>
      <c r="AP12" s="78"/>
      <c r="AQ12" s="78"/>
      <c r="AR12" s="78"/>
      <c r="AS12" s="46" t="s">
        <v>364</v>
      </c>
      <c r="AT12" s="3" t="s">
        <v>1107</v>
      </c>
      <c r="AU12" s="2" t="s">
        <v>527</v>
      </c>
      <c r="AV12" s="2"/>
      <c r="AW12" s="90"/>
      <c r="AX12" s="141">
        <f>Y12-S12</f>
        <v>0</v>
      </c>
      <c r="AY12" s="144">
        <f>Q12/P12</f>
        <v>0.8</v>
      </c>
      <c r="AZ12" s="144">
        <f>R12/P12</f>
        <v>0.6</v>
      </c>
      <c r="BA12" s="90"/>
      <c r="BB12" s="141">
        <f t="shared" si="0"/>
        <v>-960000</v>
      </c>
      <c r="BC12" s="141">
        <f t="shared" si="0"/>
        <v>-720000</v>
      </c>
      <c r="BD12" s="90"/>
    </row>
    <row r="51" ht="13.5">
      <c r="P51" s="163"/>
    </row>
    <row r="52" ht="13.5">
      <c r="P52" s="163"/>
    </row>
  </sheetData>
  <sheetProtection/>
  <mergeCells count="44">
    <mergeCell ref="P51:P52"/>
    <mergeCell ref="A1:BD1"/>
    <mergeCell ref="A2:AY2"/>
    <mergeCell ref="A3:AY3"/>
    <mergeCell ref="AN4:BD4"/>
    <mergeCell ref="A5:A7"/>
    <mergeCell ref="B5:B7"/>
    <mergeCell ref="C5:C7"/>
    <mergeCell ref="N5:N7"/>
    <mergeCell ref="O5:O7"/>
    <mergeCell ref="P5:R5"/>
    <mergeCell ref="S5:X5"/>
    <mergeCell ref="Y5:AD5"/>
    <mergeCell ref="AE5:AE7"/>
    <mergeCell ref="AF5:AL5"/>
    <mergeCell ref="AM5:AO5"/>
    <mergeCell ref="AH6:AH7"/>
    <mergeCell ref="AJ6:AJ7"/>
    <mergeCell ref="AS5:AS7"/>
    <mergeCell ref="U6:U7"/>
    <mergeCell ref="V6:X7"/>
    <mergeCell ref="Y6:Y7"/>
    <mergeCell ref="Z6:Z7"/>
    <mergeCell ref="AT5:AT7"/>
    <mergeCell ref="AA6:AA7"/>
    <mergeCell ref="AB6:AD7"/>
    <mergeCell ref="AF6:AF7"/>
    <mergeCell ref="AG6:AG7"/>
    <mergeCell ref="AU5:AU7"/>
    <mergeCell ref="AV5:AV7"/>
    <mergeCell ref="AW5:AW7"/>
    <mergeCell ref="BD5:BD7"/>
    <mergeCell ref="P6:P7"/>
    <mergeCell ref="Q6:Q7"/>
    <mergeCell ref="R6:R7"/>
    <mergeCell ref="S6:S7"/>
    <mergeCell ref="T6:T7"/>
    <mergeCell ref="AP6:AR6"/>
    <mergeCell ref="N9:O9"/>
    <mergeCell ref="AK6:AK7"/>
    <mergeCell ref="AL6:AL7"/>
    <mergeCell ref="AM6:AM7"/>
    <mergeCell ref="AN6:AN7"/>
    <mergeCell ref="AO6:AO7"/>
  </mergeCells>
  <printOptions horizontalCentered="1"/>
  <pageMargins left="0" right="0" top="0.25" bottom="0.5" header="0" footer="0.25"/>
  <pageSetup firstPageNumber="178" useFirstPageNumber="1" fitToHeight="0" fitToWidth="0" horizontalDpi="600" verticalDpi="600" orientation="landscape" paperSize="9" scale="97" r:id="rId1"/>
  <headerFooter>
    <oddFooter>&amp;CTrang &amp;P</oddFooter>
  </headerFooter>
</worksheet>
</file>

<file path=xl/worksheets/sheet5.xml><?xml version="1.0" encoding="utf-8"?>
<worksheet xmlns="http://schemas.openxmlformats.org/spreadsheetml/2006/main" xmlns:r="http://schemas.openxmlformats.org/officeDocument/2006/relationships">
  <dimension ref="A1:N26"/>
  <sheetViews>
    <sheetView view="pageBreakPreview" zoomScale="115" zoomScaleSheetLayoutView="115" zoomScalePageLayoutView="0" workbookViewId="0" topLeftCell="A1">
      <pane ySplit="5" topLeftCell="A6" activePane="bottomLeft" state="frozen"/>
      <selection pane="topLeft" activeCell="A1" sqref="A1"/>
      <selection pane="bottomLeft" activeCell="E24" sqref="E24"/>
    </sheetView>
  </sheetViews>
  <sheetFormatPr defaultColWidth="9.140625" defaultRowHeight="15"/>
  <cols>
    <col min="1" max="1" width="7.140625" style="15" customWidth="1"/>
    <col min="2" max="2" width="28.57421875" style="12" customWidth="1"/>
    <col min="3" max="7" width="10.28125" style="12" customWidth="1"/>
    <col min="8" max="8" width="0" style="12" hidden="1" customWidth="1"/>
    <col min="9" max="9" width="9.140625" style="12" customWidth="1"/>
    <col min="10" max="10" width="10.7109375" style="12" customWidth="1"/>
    <col min="11" max="11" width="9.140625" style="12" customWidth="1"/>
    <col min="12" max="12" width="11.57421875" style="12" customWidth="1"/>
    <col min="13" max="13" width="9.140625" style="12" customWidth="1"/>
    <col min="14" max="14" width="13.421875" style="12" customWidth="1"/>
    <col min="15" max="16384" width="9.140625" style="12" customWidth="1"/>
  </cols>
  <sheetData>
    <row r="1" spans="1:14" ht="25.5" customHeight="1">
      <c r="A1" s="201" t="s">
        <v>223</v>
      </c>
      <c r="B1" s="201"/>
      <c r="C1" s="201"/>
      <c r="D1" s="201"/>
      <c r="E1" s="201"/>
      <c r="F1" s="201"/>
      <c r="G1" s="201"/>
      <c r="H1" s="201"/>
      <c r="I1" s="201"/>
      <c r="J1" s="201"/>
      <c r="K1" s="201"/>
      <c r="L1" s="201"/>
      <c r="M1" s="201"/>
      <c r="N1" s="201"/>
    </row>
    <row r="2" spans="1:14" ht="13.5">
      <c r="A2" s="202" t="s">
        <v>310</v>
      </c>
      <c r="B2" s="202"/>
      <c r="C2" s="202"/>
      <c r="D2" s="202"/>
      <c r="E2" s="202"/>
      <c r="F2" s="202"/>
      <c r="G2" s="202"/>
      <c r="H2" s="202"/>
      <c r="I2" s="202"/>
      <c r="J2" s="202"/>
      <c r="K2" s="202"/>
      <c r="L2" s="202"/>
      <c r="M2" s="202"/>
      <c r="N2" s="202"/>
    </row>
    <row r="3" spans="1:14" ht="15" customHeight="1">
      <c r="A3" s="181" t="s">
        <v>312</v>
      </c>
      <c r="B3" s="181"/>
      <c r="C3" s="181"/>
      <c r="D3" s="181"/>
      <c r="E3" s="181"/>
      <c r="F3" s="181"/>
      <c r="G3" s="181"/>
      <c r="H3" s="181"/>
      <c r="I3" s="181"/>
      <c r="J3" s="181"/>
      <c r="K3" s="181"/>
      <c r="L3" s="181"/>
      <c r="M3" s="181"/>
      <c r="N3" s="181"/>
    </row>
    <row r="4" spans="1:14" ht="33" customHeight="1">
      <c r="A4" s="154" t="s">
        <v>308</v>
      </c>
      <c r="B4" s="154"/>
      <c r="C4" s="154"/>
      <c r="D4" s="154"/>
      <c r="E4" s="154"/>
      <c r="F4" s="154"/>
      <c r="G4" s="154"/>
      <c r="H4" s="5"/>
      <c r="I4" s="196" t="s">
        <v>393</v>
      </c>
      <c r="J4" s="197"/>
      <c r="K4" s="197"/>
      <c r="L4" s="197"/>
      <c r="M4" s="198"/>
      <c r="N4" s="199" t="s">
        <v>233</v>
      </c>
    </row>
    <row r="5" spans="1:14" ht="60.75" customHeight="1">
      <c r="A5" s="6" t="s">
        <v>0</v>
      </c>
      <c r="B5" s="6" t="s">
        <v>46</v>
      </c>
      <c r="C5" s="6" t="s">
        <v>224</v>
      </c>
      <c r="D5" s="6" t="s">
        <v>225</v>
      </c>
      <c r="E5" s="6" t="s">
        <v>226</v>
      </c>
      <c r="F5" s="6" t="s">
        <v>227</v>
      </c>
      <c r="G5" s="6" t="s">
        <v>228</v>
      </c>
      <c r="H5" s="6" t="s">
        <v>311</v>
      </c>
      <c r="I5" s="6" t="s">
        <v>224</v>
      </c>
      <c r="J5" s="6" t="s">
        <v>225</v>
      </c>
      <c r="K5" s="6" t="s">
        <v>226</v>
      </c>
      <c r="L5" s="6" t="s">
        <v>227</v>
      </c>
      <c r="M5" s="6" t="s">
        <v>228</v>
      </c>
      <c r="N5" s="200"/>
    </row>
    <row r="6" spans="1:14" ht="20.25" customHeight="1">
      <c r="A6" s="3">
        <v>1</v>
      </c>
      <c r="B6" s="2" t="s">
        <v>9</v>
      </c>
      <c r="C6" s="16">
        <v>40000</v>
      </c>
      <c r="D6" s="16">
        <v>35000</v>
      </c>
      <c r="E6" s="16">
        <v>38000</v>
      </c>
      <c r="F6" s="17">
        <v>23000</v>
      </c>
      <c r="G6" s="17">
        <v>10000</v>
      </c>
      <c r="H6" s="1"/>
      <c r="I6" s="4"/>
      <c r="J6" s="4"/>
      <c r="K6" s="4"/>
      <c r="L6" s="4"/>
      <c r="M6" s="4"/>
      <c r="N6" s="4"/>
    </row>
    <row r="7" spans="1:14" ht="20.25" customHeight="1">
      <c r="A7" s="3">
        <v>2</v>
      </c>
      <c r="B7" s="2" t="s">
        <v>65</v>
      </c>
      <c r="C7" s="16">
        <v>26000</v>
      </c>
      <c r="D7" s="16">
        <v>26000</v>
      </c>
      <c r="E7" s="16">
        <v>26000</v>
      </c>
      <c r="F7" s="17">
        <v>23000</v>
      </c>
      <c r="G7" s="17">
        <v>8000</v>
      </c>
      <c r="H7" s="1"/>
      <c r="I7" s="4"/>
      <c r="J7" s="4"/>
      <c r="K7" s="4"/>
      <c r="L7" s="4"/>
      <c r="M7" s="4"/>
      <c r="N7" s="4"/>
    </row>
    <row r="8" spans="1:14" ht="20.25" customHeight="1">
      <c r="A8" s="3">
        <v>3</v>
      </c>
      <c r="B8" s="2" t="s">
        <v>63</v>
      </c>
      <c r="C8" s="16">
        <v>26000</v>
      </c>
      <c r="D8" s="16">
        <v>26000</v>
      </c>
      <c r="E8" s="16">
        <v>26000</v>
      </c>
      <c r="F8" s="17">
        <v>23000</v>
      </c>
      <c r="G8" s="17">
        <v>8000</v>
      </c>
      <c r="H8" s="1"/>
      <c r="I8" s="4"/>
      <c r="J8" s="4"/>
      <c r="K8" s="4"/>
      <c r="L8" s="4"/>
      <c r="M8" s="4"/>
      <c r="N8" s="4"/>
    </row>
    <row r="9" spans="1:14" s="13" customFormat="1" ht="20.25" customHeight="1">
      <c r="A9" s="3">
        <v>4</v>
      </c>
      <c r="B9" s="2" t="s">
        <v>47</v>
      </c>
      <c r="C9" s="16">
        <v>40000</v>
      </c>
      <c r="D9" s="16">
        <v>26000</v>
      </c>
      <c r="E9" s="16">
        <v>38000</v>
      </c>
      <c r="F9" s="17">
        <v>23000</v>
      </c>
      <c r="G9" s="17">
        <v>8000</v>
      </c>
      <c r="H9" s="1"/>
      <c r="I9" s="4"/>
      <c r="J9" s="4"/>
      <c r="K9" s="4"/>
      <c r="L9" s="4"/>
      <c r="M9" s="4"/>
      <c r="N9" s="4"/>
    </row>
    <row r="10" spans="1:14" s="13" customFormat="1" ht="20.25" customHeight="1">
      <c r="A10" s="3">
        <v>5</v>
      </c>
      <c r="B10" s="2" t="s">
        <v>48</v>
      </c>
      <c r="C10" s="16">
        <v>40000</v>
      </c>
      <c r="D10" s="16">
        <v>26000</v>
      </c>
      <c r="E10" s="16">
        <v>38000</v>
      </c>
      <c r="F10" s="17">
        <v>23000</v>
      </c>
      <c r="G10" s="17">
        <v>8000</v>
      </c>
      <c r="H10" s="1"/>
      <c r="I10" s="4"/>
      <c r="J10" s="4"/>
      <c r="K10" s="4"/>
      <c r="L10" s="4"/>
      <c r="M10" s="4"/>
      <c r="N10" s="4"/>
    </row>
    <row r="11" spans="1:14" ht="20.25" customHeight="1">
      <c r="A11" s="3">
        <v>6</v>
      </c>
      <c r="B11" s="2" t="s">
        <v>54</v>
      </c>
      <c r="C11" s="16">
        <v>26000</v>
      </c>
      <c r="D11" s="16">
        <v>26000</v>
      </c>
      <c r="E11" s="16">
        <v>26000</v>
      </c>
      <c r="F11" s="17">
        <v>23000</v>
      </c>
      <c r="G11" s="17">
        <v>8000</v>
      </c>
      <c r="H11" s="1"/>
      <c r="I11" s="4"/>
      <c r="J11" s="4"/>
      <c r="K11" s="4"/>
      <c r="L11" s="4"/>
      <c r="M11" s="4"/>
      <c r="N11" s="4"/>
    </row>
    <row r="12" spans="1:14" s="14" customFormat="1" ht="20.25" customHeight="1">
      <c r="A12" s="3">
        <v>7</v>
      </c>
      <c r="B12" s="2" t="s">
        <v>49</v>
      </c>
      <c r="C12" s="16">
        <v>33000</v>
      </c>
      <c r="D12" s="16">
        <v>26000</v>
      </c>
      <c r="E12" s="16">
        <v>38000</v>
      </c>
      <c r="F12" s="17">
        <v>23000</v>
      </c>
      <c r="G12" s="17">
        <v>8000</v>
      </c>
      <c r="H12" s="8" t="s">
        <v>251</v>
      </c>
      <c r="I12" s="4"/>
      <c r="J12" s="4"/>
      <c r="K12" s="4"/>
      <c r="L12" s="4"/>
      <c r="M12" s="4"/>
      <c r="N12" s="4"/>
    </row>
    <row r="13" spans="1:14" ht="20.25" customHeight="1">
      <c r="A13" s="3">
        <v>8</v>
      </c>
      <c r="B13" s="2" t="s">
        <v>61</v>
      </c>
      <c r="C13" s="16">
        <v>26000</v>
      </c>
      <c r="D13" s="16">
        <v>26000</v>
      </c>
      <c r="E13" s="16">
        <v>26000</v>
      </c>
      <c r="F13" s="17">
        <v>23000</v>
      </c>
      <c r="G13" s="17">
        <v>8000</v>
      </c>
      <c r="H13" s="1"/>
      <c r="I13" s="4"/>
      <c r="J13" s="4"/>
      <c r="K13" s="4"/>
      <c r="L13" s="4"/>
      <c r="M13" s="4"/>
      <c r="N13" s="4"/>
    </row>
    <row r="14" spans="1:14" ht="20.25" customHeight="1">
      <c r="A14" s="3">
        <v>9</v>
      </c>
      <c r="B14" s="2" t="s">
        <v>59</v>
      </c>
      <c r="C14" s="16">
        <v>26000</v>
      </c>
      <c r="D14" s="16">
        <v>26000</v>
      </c>
      <c r="E14" s="16">
        <v>26000</v>
      </c>
      <c r="F14" s="17">
        <v>23000</v>
      </c>
      <c r="G14" s="17">
        <v>8000</v>
      </c>
      <c r="H14" s="1"/>
      <c r="I14" s="4"/>
      <c r="J14" s="4"/>
      <c r="K14" s="4"/>
      <c r="L14" s="4"/>
      <c r="M14" s="4"/>
      <c r="N14" s="4"/>
    </row>
    <row r="15" spans="1:14" ht="20.25" customHeight="1">
      <c r="A15" s="3">
        <v>10</v>
      </c>
      <c r="B15" s="2" t="s">
        <v>55</v>
      </c>
      <c r="C15" s="16">
        <v>26000</v>
      </c>
      <c r="D15" s="16">
        <v>26000</v>
      </c>
      <c r="E15" s="16">
        <v>26000</v>
      </c>
      <c r="F15" s="17">
        <v>23000</v>
      </c>
      <c r="G15" s="17">
        <v>8000</v>
      </c>
      <c r="H15" s="1"/>
      <c r="I15" s="4"/>
      <c r="J15" s="4"/>
      <c r="K15" s="4"/>
      <c r="L15" s="4"/>
      <c r="M15" s="4"/>
      <c r="N15" s="4"/>
    </row>
    <row r="16" spans="1:14" s="13" customFormat="1" ht="20.25" customHeight="1">
      <c r="A16" s="3">
        <v>11</v>
      </c>
      <c r="B16" s="2" t="s">
        <v>50</v>
      </c>
      <c r="C16" s="16">
        <v>40000</v>
      </c>
      <c r="D16" s="16">
        <v>26000</v>
      </c>
      <c r="E16" s="16">
        <v>38000</v>
      </c>
      <c r="F16" s="17">
        <v>23000</v>
      </c>
      <c r="G16" s="17">
        <v>8000</v>
      </c>
      <c r="H16" s="1"/>
      <c r="I16" s="4"/>
      <c r="J16" s="4"/>
      <c r="K16" s="4"/>
      <c r="L16" s="4"/>
      <c r="M16" s="4"/>
      <c r="N16" s="4"/>
    </row>
    <row r="17" spans="1:14" ht="20.25" customHeight="1">
      <c r="A17" s="3">
        <v>12</v>
      </c>
      <c r="B17" s="2" t="s">
        <v>62</v>
      </c>
      <c r="C17" s="16">
        <v>26000</v>
      </c>
      <c r="D17" s="16">
        <v>26000</v>
      </c>
      <c r="E17" s="16">
        <v>26000</v>
      </c>
      <c r="F17" s="17">
        <v>23000</v>
      </c>
      <c r="G17" s="17">
        <v>8000</v>
      </c>
      <c r="H17" s="1"/>
      <c r="I17" s="4"/>
      <c r="J17" s="4"/>
      <c r="K17" s="4"/>
      <c r="L17" s="4"/>
      <c r="M17" s="4"/>
      <c r="N17" s="4"/>
    </row>
    <row r="18" spans="1:14" ht="20.25" customHeight="1">
      <c r="A18" s="3">
        <v>13</v>
      </c>
      <c r="B18" s="2" t="s">
        <v>58</v>
      </c>
      <c r="C18" s="16">
        <v>26000</v>
      </c>
      <c r="D18" s="16">
        <v>26000</v>
      </c>
      <c r="E18" s="16">
        <v>26000</v>
      </c>
      <c r="F18" s="17">
        <v>23000</v>
      </c>
      <c r="G18" s="17">
        <v>8000</v>
      </c>
      <c r="H18" s="1"/>
      <c r="I18" s="4"/>
      <c r="J18" s="4"/>
      <c r="K18" s="4"/>
      <c r="L18" s="4"/>
      <c r="M18" s="4"/>
      <c r="N18" s="4"/>
    </row>
    <row r="19" spans="1:14" ht="20.25" customHeight="1">
      <c r="A19" s="3">
        <v>14</v>
      </c>
      <c r="B19" s="2" t="s">
        <v>57</v>
      </c>
      <c r="C19" s="16">
        <v>26000</v>
      </c>
      <c r="D19" s="16">
        <v>26000</v>
      </c>
      <c r="E19" s="16">
        <v>26000</v>
      </c>
      <c r="F19" s="17">
        <v>23000</v>
      </c>
      <c r="G19" s="17">
        <v>8000</v>
      </c>
      <c r="H19" s="1"/>
      <c r="I19" s="4"/>
      <c r="J19" s="4"/>
      <c r="K19" s="4"/>
      <c r="L19" s="4"/>
      <c r="M19" s="4"/>
      <c r="N19" s="4"/>
    </row>
    <row r="20" spans="1:14" ht="20.25" customHeight="1">
      <c r="A20" s="3">
        <v>15</v>
      </c>
      <c r="B20" s="2" t="s">
        <v>56</v>
      </c>
      <c r="C20" s="16">
        <v>26000</v>
      </c>
      <c r="D20" s="16">
        <v>26000</v>
      </c>
      <c r="E20" s="16">
        <v>26000</v>
      </c>
      <c r="F20" s="17">
        <v>23000</v>
      </c>
      <c r="G20" s="17">
        <v>8000</v>
      </c>
      <c r="H20" s="1"/>
      <c r="I20" s="4"/>
      <c r="J20" s="4"/>
      <c r="K20" s="4"/>
      <c r="L20" s="4"/>
      <c r="M20" s="4"/>
      <c r="N20" s="4"/>
    </row>
    <row r="21" spans="1:14" s="13" customFormat="1" ht="20.25" customHeight="1">
      <c r="A21" s="3">
        <v>16</v>
      </c>
      <c r="B21" s="2" t="s">
        <v>52</v>
      </c>
      <c r="C21" s="16">
        <v>40000</v>
      </c>
      <c r="D21" s="16">
        <v>26000</v>
      </c>
      <c r="E21" s="16">
        <v>38000</v>
      </c>
      <c r="F21" s="17">
        <v>23000</v>
      </c>
      <c r="G21" s="17">
        <v>8000</v>
      </c>
      <c r="H21" s="1"/>
      <c r="I21" s="4"/>
      <c r="J21" s="4"/>
      <c r="K21" s="4"/>
      <c r="L21" s="4"/>
      <c r="M21" s="4"/>
      <c r="N21" s="4"/>
    </row>
    <row r="22" spans="1:14" ht="20.25" customHeight="1">
      <c r="A22" s="3">
        <v>17</v>
      </c>
      <c r="B22" s="2" t="s">
        <v>60</v>
      </c>
      <c r="C22" s="16">
        <v>26000</v>
      </c>
      <c r="D22" s="16">
        <v>26000</v>
      </c>
      <c r="E22" s="16">
        <v>26000</v>
      </c>
      <c r="F22" s="17">
        <v>23000</v>
      </c>
      <c r="G22" s="17">
        <v>8000</v>
      </c>
      <c r="H22" s="1"/>
      <c r="I22" s="4"/>
      <c r="J22" s="4"/>
      <c r="K22" s="4"/>
      <c r="L22" s="4"/>
      <c r="M22" s="4"/>
      <c r="N22" s="4"/>
    </row>
    <row r="23" spans="1:14" ht="20.25" customHeight="1">
      <c r="A23" s="3">
        <v>18</v>
      </c>
      <c r="B23" s="2" t="s">
        <v>51</v>
      </c>
      <c r="C23" s="16">
        <v>26000</v>
      </c>
      <c r="D23" s="16">
        <v>26000</v>
      </c>
      <c r="E23" s="16">
        <v>26000</v>
      </c>
      <c r="F23" s="17">
        <v>23000</v>
      </c>
      <c r="G23" s="17">
        <v>8000</v>
      </c>
      <c r="H23" s="1"/>
      <c r="I23" s="4"/>
      <c r="J23" s="4"/>
      <c r="K23" s="4"/>
      <c r="L23" s="4"/>
      <c r="M23" s="4"/>
      <c r="N23" s="4"/>
    </row>
    <row r="24" spans="1:14" ht="20.25" customHeight="1">
      <c r="A24" s="3">
        <v>19</v>
      </c>
      <c r="B24" s="2" t="s">
        <v>53</v>
      </c>
      <c r="C24" s="16">
        <v>26000</v>
      </c>
      <c r="D24" s="16">
        <v>26000</v>
      </c>
      <c r="E24" s="16">
        <v>26000</v>
      </c>
      <c r="F24" s="17">
        <v>23000</v>
      </c>
      <c r="G24" s="17">
        <v>8000</v>
      </c>
      <c r="H24" s="1"/>
      <c r="I24" s="4"/>
      <c r="J24" s="4"/>
      <c r="K24" s="4"/>
      <c r="L24" s="4"/>
      <c r="M24" s="4"/>
      <c r="N24" s="4"/>
    </row>
    <row r="25" spans="1:14" ht="20.25" customHeight="1">
      <c r="A25" s="3">
        <v>20</v>
      </c>
      <c r="B25" s="2" t="s">
        <v>66</v>
      </c>
      <c r="C25" s="16">
        <v>26000</v>
      </c>
      <c r="D25" s="16">
        <v>26000</v>
      </c>
      <c r="E25" s="16">
        <v>26000</v>
      </c>
      <c r="F25" s="17">
        <v>23000</v>
      </c>
      <c r="G25" s="17">
        <v>8000</v>
      </c>
      <c r="H25" s="1"/>
      <c r="I25" s="4"/>
      <c r="J25" s="4"/>
      <c r="K25" s="4"/>
      <c r="L25" s="4"/>
      <c r="M25" s="4"/>
      <c r="N25" s="4"/>
    </row>
    <row r="26" spans="1:14" ht="20.25" customHeight="1">
      <c r="A26" s="3">
        <v>21</v>
      </c>
      <c r="B26" s="2" t="s">
        <v>64</v>
      </c>
      <c r="C26" s="16">
        <v>26000</v>
      </c>
      <c r="D26" s="16">
        <v>26000</v>
      </c>
      <c r="E26" s="16">
        <v>26000</v>
      </c>
      <c r="F26" s="17">
        <v>23000</v>
      </c>
      <c r="G26" s="17">
        <v>8000</v>
      </c>
      <c r="H26" s="1"/>
      <c r="I26" s="4"/>
      <c r="J26" s="4"/>
      <c r="K26" s="4"/>
      <c r="L26" s="4"/>
      <c r="M26" s="4"/>
      <c r="N26" s="4"/>
    </row>
  </sheetData>
  <sheetProtection/>
  <mergeCells count="6">
    <mergeCell ref="A4:G4"/>
    <mergeCell ref="I4:M4"/>
    <mergeCell ref="N4:N5"/>
    <mergeCell ref="A1:N1"/>
    <mergeCell ref="A2:N2"/>
    <mergeCell ref="A3:N3"/>
  </mergeCells>
  <printOptions horizontalCentered="1"/>
  <pageMargins left="0.7" right="0.7" top="0.75" bottom="0.75" header="0.3" footer="0.3"/>
  <pageSetup firstPageNumber="172" useFirstPageNumber="1" horizontalDpi="600" verticalDpi="600" orientation="landscape" paperSize="9" scale="87"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F12"/>
  <sheetViews>
    <sheetView zoomScalePageLayoutView="0" workbookViewId="0" topLeftCell="A1">
      <selection activeCell="E19" sqref="E19"/>
    </sheetView>
  </sheetViews>
  <sheetFormatPr defaultColWidth="9.140625" defaultRowHeight="15"/>
  <cols>
    <col min="1" max="1" width="29.8515625" style="0" bestFit="1" customWidth="1"/>
  </cols>
  <sheetData>
    <row r="1" spans="1:4" ht="15">
      <c r="A1" s="203" t="s">
        <v>357</v>
      </c>
      <c r="B1" s="205" t="s">
        <v>358</v>
      </c>
      <c r="C1" s="205"/>
      <c r="D1" s="205"/>
    </row>
    <row r="2" spans="1:5" ht="15">
      <c r="A2" s="204"/>
      <c r="B2" s="20" t="s">
        <v>359</v>
      </c>
      <c r="C2" s="130" t="s">
        <v>360</v>
      </c>
      <c r="D2" s="20" t="s">
        <v>361</v>
      </c>
      <c r="E2" s="36"/>
    </row>
    <row r="3" spans="1:6" ht="15">
      <c r="A3" s="21" t="s">
        <v>621</v>
      </c>
      <c r="B3" s="21">
        <v>35</v>
      </c>
      <c r="C3" s="121">
        <v>73</v>
      </c>
      <c r="D3" s="21">
        <v>21</v>
      </c>
      <c r="E3">
        <f aca="true" t="shared" si="0" ref="E3:E8">SUM(B3:C3)</f>
        <v>108</v>
      </c>
      <c r="F3" s="37"/>
    </row>
    <row r="4" spans="1:5" ht="15">
      <c r="A4" s="21" t="s">
        <v>362</v>
      </c>
      <c r="B4" s="21">
        <v>32</v>
      </c>
      <c r="C4" s="121">
        <v>35</v>
      </c>
      <c r="D4" s="21"/>
      <c r="E4">
        <f t="shared" si="0"/>
        <v>67</v>
      </c>
    </row>
    <row r="5" spans="1:5" ht="15">
      <c r="A5" s="21" t="s">
        <v>363</v>
      </c>
      <c r="B5" s="21">
        <v>3</v>
      </c>
      <c r="C5" s="21">
        <v>16</v>
      </c>
      <c r="D5" s="21"/>
      <c r="E5">
        <f t="shared" si="0"/>
        <v>19</v>
      </c>
    </row>
    <row r="6" spans="1:5" ht="15">
      <c r="A6" s="21" t="s">
        <v>344</v>
      </c>
      <c r="B6" s="21"/>
      <c r="C6" s="21">
        <v>6</v>
      </c>
      <c r="D6" s="21"/>
      <c r="E6">
        <f t="shared" si="0"/>
        <v>6</v>
      </c>
    </row>
    <row r="7" spans="1:5" ht="15">
      <c r="A7" s="21" t="s">
        <v>364</v>
      </c>
      <c r="B7" s="21"/>
      <c r="C7" s="21">
        <v>2</v>
      </c>
      <c r="D7" s="21"/>
      <c r="E7">
        <f t="shared" si="0"/>
        <v>2</v>
      </c>
    </row>
    <row r="8" spans="1:5" ht="14.25">
      <c r="A8" s="21" t="s">
        <v>324</v>
      </c>
      <c r="B8" s="21">
        <v>3</v>
      </c>
      <c r="C8" s="21">
        <v>31</v>
      </c>
      <c r="D8" s="21"/>
      <c r="E8">
        <f t="shared" si="0"/>
        <v>34</v>
      </c>
    </row>
    <row r="9" spans="1:3" ht="14.25">
      <c r="A9" s="33" t="s">
        <v>496</v>
      </c>
      <c r="B9" s="33">
        <v>5</v>
      </c>
      <c r="C9" s="33">
        <v>12</v>
      </c>
    </row>
    <row r="11" spans="2:3" ht="14.25">
      <c r="B11">
        <v>49</v>
      </c>
      <c r="C11" s="111">
        <v>91</v>
      </c>
    </row>
    <row r="12" ht="14.25">
      <c r="B12" t="s">
        <v>896</v>
      </c>
    </row>
  </sheetData>
  <sheetProtection/>
  <mergeCells count="2">
    <mergeCell ref="A1:A2"/>
    <mergeCell ref="B1:D1"/>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N12"/>
  <sheetViews>
    <sheetView zoomScalePageLayoutView="0" workbookViewId="0" topLeftCell="A1">
      <selection activeCell="E19" sqref="E19"/>
    </sheetView>
  </sheetViews>
  <sheetFormatPr defaultColWidth="9.140625" defaultRowHeight="15"/>
  <cols>
    <col min="1" max="1" width="29.8515625" style="0" bestFit="1" customWidth="1"/>
    <col min="14" max="14" width="9.140625" style="126" customWidth="1"/>
  </cols>
  <sheetData>
    <row r="1" spans="1:14" ht="14.25">
      <c r="A1" s="203" t="s">
        <v>357</v>
      </c>
      <c r="B1" s="205" t="s">
        <v>899</v>
      </c>
      <c r="C1" s="205"/>
      <c r="D1" s="205"/>
      <c r="E1" s="205" t="s">
        <v>900</v>
      </c>
      <c r="F1" s="205"/>
      <c r="G1" s="205"/>
      <c r="H1" s="205" t="s">
        <v>901</v>
      </c>
      <c r="I1" s="205"/>
      <c r="J1" s="205"/>
      <c r="K1" s="205" t="s">
        <v>902</v>
      </c>
      <c r="L1" s="205"/>
      <c r="M1" s="205"/>
      <c r="N1" s="206" t="s">
        <v>903</v>
      </c>
    </row>
    <row r="2" spans="1:14" ht="14.25">
      <c r="A2" s="204"/>
      <c r="B2" s="120" t="s">
        <v>359</v>
      </c>
      <c r="C2" s="120" t="s">
        <v>360</v>
      </c>
      <c r="D2" s="120" t="s">
        <v>361</v>
      </c>
      <c r="E2" s="120" t="s">
        <v>359</v>
      </c>
      <c r="F2" s="120" t="s">
        <v>360</v>
      </c>
      <c r="G2" s="120" t="s">
        <v>361</v>
      </c>
      <c r="H2" s="120" t="s">
        <v>359</v>
      </c>
      <c r="I2" s="120" t="s">
        <v>360</v>
      </c>
      <c r="J2" s="120" t="s">
        <v>361</v>
      </c>
      <c r="K2" s="120" t="s">
        <v>359</v>
      </c>
      <c r="L2" s="120" t="s">
        <v>360</v>
      </c>
      <c r="M2" s="120" t="s">
        <v>361</v>
      </c>
      <c r="N2" s="206"/>
    </row>
    <row r="3" spans="1:14" ht="14.25">
      <c r="A3" s="21" t="s">
        <v>621</v>
      </c>
      <c r="B3" s="121">
        <v>14</v>
      </c>
      <c r="C3" s="121">
        <v>62</v>
      </c>
      <c r="D3" s="21"/>
      <c r="E3" s="122">
        <v>10</v>
      </c>
      <c r="F3" s="121">
        <v>5</v>
      </c>
      <c r="G3" s="21"/>
      <c r="H3" s="121">
        <v>2</v>
      </c>
      <c r="I3" s="121">
        <v>1</v>
      </c>
      <c r="J3" s="21"/>
      <c r="K3" s="121">
        <v>9</v>
      </c>
      <c r="L3" s="121">
        <v>5</v>
      </c>
      <c r="M3" s="21"/>
      <c r="N3" s="123">
        <f>SUM(B3:M3)</f>
        <v>108</v>
      </c>
    </row>
    <row r="4" spans="1:14" ht="14.25">
      <c r="A4" s="21" t="s">
        <v>362</v>
      </c>
      <c r="B4" s="121">
        <v>14</v>
      </c>
      <c r="C4" s="121">
        <v>31</v>
      </c>
      <c r="D4" s="21"/>
      <c r="E4" s="122"/>
      <c r="F4" s="121">
        <v>2</v>
      </c>
      <c r="G4" s="21"/>
      <c r="H4" s="121">
        <v>2</v>
      </c>
      <c r="I4" s="121">
        <v>1</v>
      </c>
      <c r="J4" s="21"/>
      <c r="K4" s="121">
        <v>16</v>
      </c>
      <c r="L4" s="121">
        <v>1</v>
      </c>
      <c r="M4" s="21"/>
      <c r="N4" s="123">
        <f aca="true" t="shared" si="0" ref="N4:N10">SUM(B4:M4)</f>
        <v>67</v>
      </c>
    </row>
    <row r="5" spans="1:14" ht="14.25">
      <c r="A5" s="21" t="s">
        <v>363</v>
      </c>
      <c r="B5" s="21">
        <v>3</v>
      </c>
      <c r="C5" s="21">
        <v>14</v>
      </c>
      <c r="D5" s="21"/>
      <c r="E5" s="122"/>
      <c r="F5" s="21">
        <v>1</v>
      </c>
      <c r="G5" s="21"/>
      <c r="H5" s="21"/>
      <c r="I5" s="21"/>
      <c r="J5" s="21"/>
      <c r="K5" s="122"/>
      <c r="L5" s="21">
        <v>1</v>
      </c>
      <c r="M5" s="21"/>
      <c r="N5" s="123">
        <f t="shared" si="0"/>
        <v>19</v>
      </c>
    </row>
    <row r="6" spans="1:14" ht="14.25">
      <c r="A6" s="21" t="s">
        <v>344</v>
      </c>
      <c r="B6" s="21"/>
      <c r="C6" s="21">
        <v>6</v>
      </c>
      <c r="D6" s="21"/>
      <c r="E6" s="21"/>
      <c r="F6" s="21"/>
      <c r="G6" s="21"/>
      <c r="H6" s="21"/>
      <c r="I6" s="21"/>
      <c r="J6" s="21"/>
      <c r="K6" s="122"/>
      <c r="L6" s="21"/>
      <c r="M6" s="21"/>
      <c r="N6" s="123">
        <f t="shared" si="0"/>
        <v>6</v>
      </c>
    </row>
    <row r="7" spans="1:14" ht="14.25">
      <c r="A7" s="21" t="s">
        <v>364</v>
      </c>
      <c r="B7" s="21"/>
      <c r="C7" s="21">
        <v>2</v>
      </c>
      <c r="D7" s="21"/>
      <c r="E7" s="21"/>
      <c r="F7" s="21"/>
      <c r="G7" s="21"/>
      <c r="H7" s="21"/>
      <c r="I7" s="21"/>
      <c r="J7" s="21"/>
      <c r="K7" s="21"/>
      <c r="L7" s="21"/>
      <c r="M7" s="21"/>
      <c r="N7" s="123">
        <f t="shared" si="0"/>
        <v>2</v>
      </c>
    </row>
    <row r="8" spans="1:14" ht="14.25">
      <c r="A8" s="21" t="s">
        <v>904</v>
      </c>
      <c r="B8" s="207">
        <v>3</v>
      </c>
      <c r="C8" s="208"/>
      <c r="D8" s="208"/>
      <c r="E8" s="208"/>
      <c r="F8" s="208"/>
      <c r="G8" s="208"/>
      <c r="H8" s="208"/>
      <c r="I8" s="208"/>
      <c r="J8" s="208"/>
      <c r="K8" s="208"/>
      <c r="L8" s="208"/>
      <c r="M8" s="209"/>
      <c r="N8" s="123">
        <f t="shared" si="0"/>
        <v>3</v>
      </c>
    </row>
    <row r="9" spans="1:14" ht="14.25">
      <c r="A9" s="21" t="s">
        <v>905</v>
      </c>
      <c r="B9" s="207">
        <v>31</v>
      </c>
      <c r="C9" s="208"/>
      <c r="D9" s="208"/>
      <c r="E9" s="208"/>
      <c r="F9" s="208"/>
      <c r="G9" s="208"/>
      <c r="H9" s="208"/>
      <c r="I9" s="208"/>
      <c r="J9" s="208"/>
      <c r="K9" s="208"/>
      <c r="L9" s="208"/>
      <c r="M9" s="209"/>
      <c r="N9" s="123">
        <f t="shared" si="0"/>
        <v>31</v>
      </c>
    </row>
    <row r="10" spans="1:14" ht="14.25">
      <c r="A10" s="124" t="s">
        <v>496</v>
      </c>
      <c r="B10" s="122"/>
      <c r="C10" s="122"/>
      <c r="D10" s="122"/>
      <c r="E10" s="122"/>
      <c r="F10" s="122"/>
      <c r="G10" s="122"/>
      <c r="H10" s="122"/>
      <c r="I10" s="122"/>
      <c r="J10" s="122"/>
      <c r="K10" s="122"/>
      <c r="L10" s="122"/>
      <c r="M10" s="122"/>
      <c r="N10" s="123">
        <f t="shared" si="0"/>
        <v>0</v>
      </c>
    </row>
    <row r="11" spans="1:13" ht="14.25" hidden="1">
      <c r="A11" s="125" t="s">
        <v>906</v>
      </c>
      <c r="B11" s="123">
        <f>SUM(B3:B10)</f>
        <v>65</v>
      </c>
      <c r="C11" s="123">
        <f aca="true" t="shared" si="1" ref="C11:M11">SUM(C3:C10)</f>
        <v>115</v>
      </c>
      <c r="D11" s="123">
        <f t="shared" si="1"/>
        <v>0</v>
      </c>
      <c r="E11" s="123">
        <f t="shared" si="1"/>
        <v>10</v>
      </c>
      <c r="F11" s="123">
        <f>SUM(F3:F10)</f>
        <v>8</v>
      </c>
      <c r="G11" s="123">
        <f t="shared" si="1"/>
        <v>0</v>
      </c>
      <c r="H11" s="123">
        <f t="shared" si="1"/>
        <v>4</v>
      </c>
      <c r="I11" s="123">
        <f t="shared" si="1"/>
        <v>2</v>
      </c>
      <c r="J11" s="123">
        <f t="shared" si="1"/>
        <v>0</v>
      </c>
      <c r="K11" s="123">
        <f t="shared" si="1"/>
        <v>25</v>
      </c>
      <c r="L11" s="123">
        <f t="shared" si="1"/>
        <v>7</v>
      </c>
      <c r="M11" s="123">
        <f t="shared" si="1"/>
        <v>0</v>
      </c>
    </row>
    <row r="12" ht="14.25">
      <c r="C12" s="111"/>
    </row>
  </sheetData>
  <sheetProtection/>
  <mergeCells count="8">
    <mergeCell ref="N1:N2"/>
    <mergeCell ref="B8:M8"/>
    <mergeCell ref="B9:M9"/>
    <mergeCell ref="A1:A2"/>
    <mergeCell ref="B1:D1"/>
    <mergeCell ref="E1:G1"/>
    <mergeCell ref="H1:J1"/>
    <mergeCell ref="K1:M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Bin Bon</cp:lastModifiedBy>
  <cp:lastPrinted>2023-12-11T15:48:58Z</cp:lastPrinted>
  <dcterms:created xsi:type="dcterms:W3CDTF">2019-11-11T03:09:15Z</dcterms:created>
  <dcterms:modified xsi:type="dcterms:W3CDTF">2023-12-11T15:58:43Z</dcterms:modified>
  <cp:category/>
  <cp:version/>
  <cp:contentType/>
  <cp:contentStatus/>
</cp:coreProperties>
</file>